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ВАЛЯ\Меню разное\2024\Сентябрь 2024\"/>
    </mc:Choice>
  </mc:AlternateContent>
  <bookViews>
    <workbookView xWindow="120" yWindow="45" windowWidth="12120" windowHeight="9120" tabRatio="58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394" i="1" l="1"/>
  <c r="J394" i="1"/>
  <c r="I394" i="1"/>
  <c r="H394" i="1"/>
  <c r="G394" i="1"/>
  <c r="F394" i="1"/>
  <c r="E394" i="1"/>
  <c r="D394" i="1"/>
  <c r="E360" i="1"/>
  <c r="F360" i="1"/>
  <c r="G360" i="1"/>
  <c r="H360" i="1"/>
  <c r="I360" i="1"/>
  <c r="J360" i="1"/>
  <c r="K360" i="1"/>
  <c r="D360" i="1"/>
  <c r="E359" i="1"/>
  <c r="F359" i="1"/>
  <c r="G359" i="1"/>
  <c r="H359" i="1"/>
  <c r="I359" i="1"/>
  <c r="J359" i="1"/>
  <c r="K359" i="1"/>
  <c r="D359" i="1"/>
  <c r="E365" i="1"/>
  <c r="F365" i="1"/>
  <c r="G365" i="1"/>
  <c r="H365" i="1"/>
  <c r="I365" i="1"/>
  <c r="J365" i="1"/>
  <c r="K365" i="1"/>
  <c r="D365" i="1"/>
  <c r="E346" i="1"/>
  <c r="F346" i="1"/>
  <c r="F367" i="1" s="1"/>
  <c r="G346" i="1"/>
  <c r="G367" i="1" s="1"/>
  <c r="H346" i="1"/>
  <c r="H367" i="1" s="1"/>
  <c r="I346" i="1"/>
  <c r="I367" i="1" s="1"/>
  <c r="J346" i="1"/>
  <c r="J367" i="1" s="1"/>
  <c r="K346" i="1"/>
  <c r="K367" i="1" s="1"/>
  <c r="D346" i="1"/>
  <c r="E324" i="1"/>
  <c r="F324" i="1"/>
  <c r="G324" i="1"/>
  <c r="H324" i="1"/>
  <c r="I324" i="1"/>
  <c r="J324" i="1"/>
  <c r="K324" i="1"/>
  <c r="D324" i="1"/>
  <c r="E323" i="1"/>
  <c r="F323" i="1"/>
  <c r="G323" i="1"/>
  <c r="H323" i="1"/>
  <c r="I323" i="1"/>
  <c r="J323" i="1"/>
  <c r="K323" i="1"/>
  <c r="D323" i="1"/>
  <c r="E312" i="1"/>
  <c r="F312" i="1"/>
  <c r="G312" i="1"/>
  <c r="H312" i="1"/>
  <c r="I312" i="1"/>
  <c r="J312" i="1"/>
  <c r="K312" i="1"/>
  <c r="D312" i="1"/>
  <c r="E291" i="1"/>
  <c r="F291" i="1"/>
  <c r="G291" i="1"/>
  <c r="H291" i="1"/>
  <c r="I291" i="1"/>
  <c r="J291" i="1"/>
  <c r="K291" i="1"/>
  <c r="D291" i="1"/>
  <c r="E290" i="1"/>
  <c r="F290" i="1"/>
  <c r="G290" i="1"/>
  <c r="H290" i="1"/>
  <c r="I290" i="1"/>
  <c r="J290" i="1"/>
  <c r="K290" i="1"/>
  <c r="D290" i="1"/>
  <c r="K366" i="1" l="1"/>
  <c r="I366" i="1"/>
  <c r="G366" i="1"/>
  <c r="E366" i="1"/>
  <c r="E367" i="1"/>
  <c r="E369" i="1" s="1"/>
  <c r="E368" i="1"/>
  <c r="D366" i="1"/>
  <c r="J366" i="1"/>
  <c r="H366" i="1"/>
  <c r="F366" i="1"/>
  <c r="D367" i="1"/>
  <c r="D373" i="1" s="1"/>
  <c r="D368" i="1"/>
  <c r="E372" i="1" l="1"/>
  <c r="E370" i="1"/>
  <c r="D370" i="1"/>
  <c r="D372" i="1"/>
  <c r="E373" i="1"/>
  <c r="E371" i="1"/>
  <c r="D369" i="1"/>
  <c r="E261" i="1" l="1"/>
  <c r="F261" i="1"/>
  <c r="G261" i="1"/>
  <c r="H261" i="1"/>
  <c r="I261" i="1"/>
  <c r="J261" i="1"/>
  <c r="K261" i="1"/>
  <c r="D261" i="1"/>
  <c r="E256" i="1"/>
  <c r="F256" i="1"/>
  <c r="G256" i="1"/>
  <c r="H256" i="1"/>
  <c r="I256" i="1"/>
  <c r="J256" i="1"/>
  <c r="K256" i="1"/>
  <c r="D256" i="1"/>
  <c r="E255" i="1"/>
  <c r="F255" i="1"/>
  <c r="G255" i="1"/>
  <c r="H255" i="1"/>
  <c r="I255" i="1"/>
  <c r="J255" i="1"/>
  <c r="K255" i="1"/>
  <c r="D255" i="1"/>
  <c r="E244" i="1"/>
  <c r="E262" i="1" s="1"/>
  <c r="F244" i="1"/>
  <c r="F262" i="1" s="1"/>
  <c r="G244" i="1"/>
  <c r="G262" i="1" s="1"/>
  <c r="H244" i="1"/>
  <c r="H262" i="1" s="1"/>
  <c r="I244" i="1"/>
  <c r="I262" i="1" s="1"/>
  <c r="J244" i="1"/>
  <c r="J262" i="1" s="1"/>
  <c r="K244" i="1"/>
  <c r="K262" i="1" s="1"/>
  <c r="D244" i="1"/>
  <c r="D262" i="1" s="1"/>
  <c r="E189" i="1"/>
  <c r="F189" i="1"/>
  <c r="G189" i="1"/>
  <c r="H189" i="1"/>
  <c r="I189" i="1"/>
  <c r="J189" i="1"/>
  <c r="K189" i="1"/>
  <c r="D189" i="1"/>
  <c r="E188" i="1"/>
  <c r="F188" i="1"/>
  <c r="G188" i="1"/>
  <c r="H188" i="1"/>
  <c r="I188" i="1"/>
  <c r="J188" i="1"/>
  <c r="K188" i="1"/>
  <c r="D188" i="1"/>
  <c r="E221" i="1"/>
  <c r="F221" i="1"/>
  <c r="G221" i="1"/>
  <c r="H221" i="1"/>
  <c r="I221" i="1"/>
  <c r="J221" i="1"/>
  <c r="K221" i="1"/>
  <c r="D221" i="1"/>
  <c r="E227" i="1"/>
  <c r="F227" i="1"/>
  <c r="G227" i="1"/>
  <c r="H227" i="1"/>
  <c r="I227" i="1"/>
  <c r="J227" i="1"/>
  <c r="K227" i="1"/>
  <c r="D227" i="1"/>
  <c r="E222" i="1"/>
  <c r="F222" i="1"/>
  <c r="G222" i="1"/>
  <c r="H222" i="1"/>
  <c r="I222" i="1"/>
  <c r="J222" i="1"/>
  <c r="K222" i="1"/>
  <c r="D222" i="1"/>
  <c r="D266" i="1" l="1"/>
  <c r="E266" i="1"/>
  <c r="E268" i="1"/>
  <c r="E153" i="1"/>
  <c r="F153" i="1"/>
  <c r="G153" i="1"/>
  <c r="H153" i="1"/>
  <c r="I153" i="1"/>
  <c r="J153" i="1"/>
  <c r="K153" i="1"/>
  <c r="D153" i="1"/>
  <c r="F152" i="1"/>
  <c r="G152" i="1"/>
  <c r="H152" i="1"/>
  <c r="I152" i="1"/>
  <c r="J152" i="1"/>
  <c r="K152" i="1"/>
  <c r="E108" i="1" l="1"/>
  <c r="F108" i="1"/>
  <c r="G108" i="1"/>
  <c r="H108" i="1"/>
  <c r="I108" i="1"/>
  <c r="J108" i="1"/>
  <c r="K108" i="1"/>
  <c r="D108" i="1"/>
  <c r="E120" i="1"/>
  <c r="F120" i="1"/>
  <c r="G120" i="1"/>
  <c r="H120" i="1"/>
  <c r="I120" i="1"/>
  <c r="J120" i="1"/>
  <c r="K120" i="1"/>
  <c r="D120" i="1"/>
  <c r="E119" i="1"/>
  <c r="F119" i="1"/>
  <c r="G119" i="1"/>
  <c r="H119" i="1"/>
  <c r="I119" i="1"/>
  <c r="J119" i="1"/>
  <c r="K119" i="1"/>
  <c r="D119" i="1"/>
  <c r="E84" i="1"/>
  <c r="F84" i="1"/>
  <c r="G84" i="1"/>
  <c r="H84" i="1"/>
  <c r="I84" i="1"/>
  <c r="J84" i="1"/>
  <c r="K84" i="1"/>
  <c r="D84" i="1"/>
  <c r="E83" i="1"/>
  <c r="F83" i="1"/>
  <c r="G83" i="1"/>
  <c r="H83" i="1"/>
  <c r="I83" i="1"/>
  <c r="J83" i="1"/>
  <c r="K83" i="1"/>
  <c r="D83" i="1"/>
  <c r="E72" i="1" l="1"/>
  <c r="F72" i="1"/>
  <c r="G72" i="1"/>
  <c r="H72" i="1"/>
  <c r="I72" i="1"/>
  <c r="J72" i="1"/>
  <c r="K72" i="1"/>
  <c r="D72" i="1"/>
  <c r="E50" i="1"/>
  <c r="F50" i="1"/>
  <c r="G50" i="1"/>
  <c r="H50" i="1"/>
  <c r="I50" i="1"/>
  <c r="J50" i="1"/>
  <c r="K50" i="1"/>
  <c r="D50" i="1"/>
  <c r="E49" i="1"/>
  <c r="F49" i="1"/>
  <c r="G49" i="1"/>
  <c r="H49" i="1"/>
  <c r="I49" i="1"/>
  <c r="J49" i="1"/>
  <c r="K49" i="1"/>
  <c r="D49" i="1"/>
  <c r="E38" i="1" l="1"/>
  <c r="F38" i="1"/>
  <c r="G38" i="1"/>
  <c r="H38" i="1"/>
  <c r="I38" i="1"/>
  <c r="J38" i="1"/>
  <c r="K38" i="1"/>
  <c r="D38" i="1"/>
  <c r="E381" i="1" l="1"/>
  <c r="F381" i="1"/>
  <c r="G381" i="1"/>
  <c r="H381" i="1"/>
  <c r="I381" i="1"/>
  <c r="J381" i="1"/>
  <c r="K381" i="1"/>
  <c r="D381" i="1"/>
  <c r="E389" i="1"/>
  <c r="F389" i="1"/>
  <c r="G389" i="1"/>
  <c r="H389" i="1"/>
  <c r="I389" i="1"/>
  <c r="J389" i="1"/>
  <c r="K389" i="1"/>
  <c r="D389" i="1"/>
  <c r="J395" i="1" l="1"/>
  <c r="H395" i="1"/>
  <c r="F395" i="1"/>
  <c r="K395" i="1"/>
  <c r="I395" i="1"/>
  <c r="G395" i="1"/>
  <c r="D395" i="1"/>
  <c r="D398" i="1" s="1"/>
  <c r="E395" i="1"/>
  <c r="E397" i="1" s="1"/>
  <c r="E398" i="1" l="1"/>
  <c r="D396" i="1"/>
  <c r="E396" i="1"/>
  <c r="D397" i="1"/>
  <c r="E329" i="1"/>
  <c r="F329" i="1"/>
  <c r="G329" i="1"/>
  <c r="H329" i="1"/>
  <c r="I329" i="1"/>
  <c r="J329" i="1"/>
  <c r="K329" i="1"/>
  <c r="D329" i="1"/>
  <c r="E296" i="1"/>
  <c r="F296" i="1"/>
  <c r="G296" i="1"/>
  <c r="H296" i="1"/>
  <c r="I296" i="1"/>
  <c r="J296" i="1"/>
  <c r="K296" i="1"/>
  <c r="D296" i="1"/>
  <c r="E276" i="1"/>
  <c r="F276" i="1"/>
  <c r="F297" i="1" s="1"/>
  <c r="G276" i="1"/>
  <c r="G297" i="1" s="1"/>
  <c r="H276" i="1"/>
  <c r="H297" i="1" s="1"/>
  <c r="I276" i="1"/>
  <c r="I297" i="1" s="1"/>
  <c r="J276" i="1"/>
  <c r="J297" i="1" s="1"/>
  <c r="K276" i="1"/>
  <c r="K297" i="1" s="1"/>
  <c r="D276" i="1"/>
  <c r="D297" i="1" s="1"/>
  <c r="D301" i="1" s="1"/>
  <c r="E195" i="1"/>
  <c r="F195" i="1"/>
  <c r="G195" i="1"/>
  <c r="H195" i="1"/>
  <c r="I195" i="1"/>
  <c r="J195" i="1"/>
  <c r="K195" i="1"/>
  <c r="D195" i="1"/>
  <c r="E176" i="1"/>
  <c r="F176" i="1"/>
  <c r="G176" i="1"/>
  <c r="H176" i="1"/>
  <c r="I176" i="1"/>
  <c r="J176" i="1"/>
  <c r="K176" i="1"/>
  <c r="D176" i="1"/>
  <c r="E158" i="1"/>
  <c r="F158" i="1"/>
  <c r="G158" i="1"/>
  <c r="H158" i="1"/>
  <c r="I158" i="1"/>
  <c r="J158" i="1"/>
  <c r="K158" i="1"/>
  <c r="D158" i="1"/>
  <c r="E125" i="1"/>
  <c r="F125" i="1"/>
  <c r="F127" i="1" s="1"/>
  <c r="G125" i="1"/>
  <c r="G127" i="1" s="1"/>
  <c r="H125" i="1"/>
  <c r="H127" i="1" s="1"/>
  <c r="I125" i="1"/>
  <c r="I127" i="1" s="1"/>
  <c r="J125" i="1"/>
  <c r="J127" i="1" s="1"/>
  <c r="K125" i="1"/>
  <c r="K127" i="1" s="1"/>
  <c r="D125" i="1"/>
  <c r="D127" i="1" s="1"/>
  <c r="E297" i="1" l="1"/>
  <c r="E301" i="1" s="1"/>
  <c r="E299" i="1"/>
  <c r="E303" i="1"/>
  <c r="K197" i="1"/>
  <c r="K196" i="1"/>
  <c r="I197" i="1"/>
  <c r="I196" i="1"/>
  <c r="G197" i="1"/>
  <c r="G196" i="1"/>
  <c r="E197" i="1"/>
  <c r="E196" i="1"/>
  <c r="E198" i="1" s="1"/>
  <c r="D197" i="1"/>
  <c r="D196" i="1"/>
  <c r="J197" i="1"/>
  <c r="J196" i="1"/>
  <c r="H197" i="1"/>
  <c r="H196" i="1"/>
  <c r="F197" i="1"/>
  <c r="F196" i="1"/>
  <c r="E127" i="1"/>
  <c r="D129" i="1"/>
  <c r="D131" i="1"/>
  <c r="E131" i="1" l="1"/>
  <c r="E129" i="1"/>
  <c r="E133" i="1"/>
  <c r="E210" i="1"/>
  <c r="F210" i="1"/>
  <c r="G210" i="1"/>
  <c r="H210" i="1"/>
  <c r="I210" i="1"/>
  <c r="J210" i="1"/>
  <c r="K210" i="1"/>
  <c r="D210" i="1"/>
  <c r="E89" i="1"/>
  <c r="F89" i="1"/>
  <c r="G89" i="1"/>
  <c r="H89" i="1"/>
  <c r="I89" i="1"/>
  <c r="J89" i="1"/>
  <c r="K89" i="1"/>
  <c r="D89" i="1"/>
  <c r="E228" i="1" l="1"/>
  <c r="F228" i="1"/>
  <c r="G228" i="1"/>
  <c r="H228" i="1"/>
  <c r="I228" i="1"/>
  <c r="J228" i="1"/>
  <c r="K228" i="1"/>
  <c r="D228" i="1"/>
  <c r="D230" i="1" s="1"/>
  <c r="E234" i="1" l="1"/>
  <c r="E232" i="1"/>
  <c r="E230" i="1"/>
  <c r="K263" i="1"/>
  <c r="I263" i="1"/>
  <c r="G263" i="1"/>
  <c r="E263" i="1"/>
  <c r="D263" i="1"/>
  <c r="D267" i="1" s="1"/>
  <c r="J263" i="1"/>
  <c r="H263" i="1"/>
  <c r="F263" i="1"/>
  <c r="K229" i="1"/>
  <c r="I229" i="1"/>
  <c r="G229" i="1"/>
  <c r="E229" i="1"/>
  <c r="D229" i="1"/>
  <c r="J229" i="1"/>
  <c r="H229" i="1"/>
  <c r="F229" i="1"/>
  <c r="E269" i="1" l="1"/>
  <c r="E267" i="1"/>
  <c r="D231" i="1"/>
  <c r="D235" i="1"/>
  <c r="E233" i="1"/>
  <c r="E235" i="1"/>
  <c r="E231" i="1"/>
  <c r="D268" i="1"/>
  <c r="D232" i="1"/>
  <c r="D234" i="1"/>
  <c r="D265" i="1"/>
  <c r="E264" i="1"/>
  <c r="D264" i="1"/>
  <c r="D269" i="1"/>
  <c r="E265" i="1"/>
  <c r="D233" i="1"/>
  <c r="E141" i="1"/>
  <c r="F141" i="1"/>
  <c r="G141" i="1"/>
  <c r="H141" i="1"/>
  <c r="I141" i="1"/>
  <c r="J141" i="1"/>
  <c r="K141" i="1"/>
  <c r="D141" i="1"/>
  <c r="H160" i="1" l="1"/>
  <c r="H159" i="1"/>
  <c r="D160" i="1"/>
  <c r="D164" i="1" s="1"/>
  <c r="D159" i="1"/>
  <c r="D163" i="1" s="1"/>
  <c r="J160" i="1"/>
  <c r="J159" i="1"/>
  <c r="F160" i="1"/>
  <c r="F159" i="1"/>
  <c r="K160" i="1"/>
  <c r="K159" i="1"/>
  <c r="I160" i="1"/>
  <c r="I159" i="1"/>
  <c r="G160" i="1"/>
  <c r="G159" i="1"/>
  <c r="E160" i="1"/>
  <c r="E162" i="1" s="1"/>
  <c r="E159" i="1"/>
  <c r="D371" i="1"/>
  <c r="D166" i="1"/>
  <c r="D165" i="1" l="1"/>
  <c r="E163" i="1"/>
  <c r="E165" i="1"/>
  <c r="E164" i="1"/>
  <c r="E166" i="1"/>
  <c r="E161" i="1"/>
  <c r="K298" i="1"/>
  <c r="I298" i="1"/>
  <c r="G298" i="1"/>
  <c r="E298" i="1"/>
  <c r="D303" i="1"/>
  <c r="D298" i="1"/>
  <c r="D302" i="1" s="1"/>
  <c r="J298" i="1"/>
  <c r="H298" i="1"/>
  <c r="F298" i="1"/>
  <c r="E201" i="1"/>
  <c r="E200" i="1"/>
  <c r="D161" i="1"/>
  <c r="D201" i="1"/>
  <c r="D200" i="1"/>
  <c r="D162" i="1"/>
  <c r="E302" i="1" l="1"/>
  <c r="E300" i="1"/>
  <c r="E304" i="1"/>
  <c r="K331" i="1"/>
  <c r="K330" i="1"/>
  <c r="I331" i="1"/>
  <c r="I330" i="1"/>
  <c r="G331" i="1"/>
  <c r="G330" i="1"/>
  <c r="E331" i="1"/>
  <c r="E330" i="1"/>
  <c r="D331" i="1"/>
  <c r="D335" i="1" s="1"/>
  <c r="D330" i="1"/>
  <c r="D334" i="1" s="1"/>
  <c r="J331" i="1"/>
  <c r="J330" i="1"/>
  <c r="H331" i="1"/>
  <c r="H330" i="1"/>
  <c r="F331" i="1"/>
  <c r="F330" i="1"/>
  <c r="D300" i="1"/>
  <c r="D299" i="1"/>
  <c r="D304" i="1"/>
  <c r="D198" i="1"/>
  <c r="D202" i="1"/>
  <c r="E202" i="1"/>
  <c r="D199" i="1"/>
  <c r="D203" i="1"/>
  <c r="E199" i="1"/>
  <c r="E203" i="1"/>
  <c r="E333" i="1" l="1"/>
  <c r="E335" i="1"/>
  <c r="E337" i="1"/>
  <c r="E332" i="1"/>
  <c r="E334" i="1"/>
  <c r="E336" i="1"/>
  <c r="D336" i="1"/>
  <c r="D332" i="1"/>
  <c r="D337" i="1"/>
  <c r="D333" i="1"/>
  <c r="E57" i="1"/>
  <c r="F57" i="1"/>
  <c r="F58" i="1" s="1"/>
  <c r="G57" i="1"/>
  <c r="G58" i="1" s="1"/>
  <c r="H57" i="1"/>
  <c r="H58" i="1" s="1"/>
  <c r="I57" i="1"/>
  <c r="I58" i="1" s="1"/>
  <c r="J57" i="1"/>
  <c r="J58" i="1" s="1"/>
  <c r="K57" i="1"/>
  <c r="K58" i="1" s="1"/>
  <c r="D57" i="1"/>
  <c r="D58" i="1" l="1"/>
  <c r="D60" i="1" s="1"/>
  <c r="E58" i="1"/>
  <c r="D59" i="1"/>
  <c r="D63" i="1" s="1"/>
  <c r="J59" i="1"/>
  <c r="H59" i="1"/>
  <c r="F59" i="1"/>
  <c r="K59" i="1"/>
  <c r="I59" i="1"/>
  <c r="G59" i="1"/>
  <c r="E59" i="1"/>
  <c r="E61" i="1" s="1"/>
  <c r="D64" i="1" l="1"/>
  <c r="E62" i="1"/>
  <c r="E60" i="1"/>
  <c r="E65" i="1"/>
  <c r="E64" i="1"/>
  <c r="D65" i="1"/>
  <c r="D62" i="1"/>
  <c r="E63" i="1"/>
  <c r="D61" i="1"/>
  <c r="D91" i="1"/>
  <c r="D90" i="1"/>
  <c r="D95" i="1" l="1"/>
  <c r="D93" i="1"/>
  <c r="D97" i="1"/>
  <c r="D94" i="1"/>
  <c r="D92" i="1"/>
  <c r="D96" i="1"/>
  <c r="G91" i="1"/>
  <c r="G90" i="1"/>
  <c r="I91" i="1"/>
  <c r="I90" i="1"/>
  <c r="K91" i="1"/>
  <c r="K90" i="1"/>
  <c r="F90" i="1"/>
  <c r="F91" i="1"/>
  <c r="H90" i="1"/>
  <c r="H91" i="1"/>
  <c r="J90" i="1"/>
  <c r="J91" i="1"/>
  <c r="E90" i="1"/>
  <c r="E91" i="1"/>
  <c r="E95" i="1" l="1"/>
  <c r="E93" i="1"/>
  <c r="E97" i="1"/>
  <c r="E94" i="1"/>
  <c r="E92" i="1"/>
  <c r="E96" i="1"/>
  <c r="D126" i="1"/>
  <c r="D130" i="1" l="1"/>
  <c r="D128" i="1"/>
  <c r="D132" i="1"/>
  <c r="D133" i="1"/>
  <c r="G126" i="1"/>
  <c r="I126" i="1"/>
  <c r="K126" i="1"/>
  <c r="F126" i="1"/>
  <c r="H126" i="1"/>
  <c r="J126" i="1"/>
  <c r="E126" i="1"/>
  <c r="E130" i="1" l="1"/>
  <c r="E128" i="1"/>
  <c r="E132" i="1"/>
</calcChain>
</file>

<file path=xl/sharedStrings.xml><?xml version="1.0" encoding="utf-8"?>
<sst xmlns="http://schemas.openxmlformats.org/spreadsheetml/2006/main" count="610" uniqueCount="205">
  <si>
    <t>Наименование блюда</t>
  </si>
  <si>
    <t>Энергетич. цен. (ккал)</t>
  </si>
  <si>
    <t>Белки (г)</t>
  </si>
  <si>
    <t>Жиры (г)</t>
  </si>
  <si>
    <t>Углеводы  (г)</t>
  </si>
  <si>
    <t xml:space="preserve">Завтрак </t>
  </si>
  <si>
    <t>Обед</t>
  </si>
  <si>
    <t>Какао с молоком</t>
  </si>
  <si>
    <t>Хлеб ржаной</t>
  </si>
  <si>
    <t>Полдник</t>
  </si>
  <si>
    <t>Сок</t>
  </si>
  <si>
    <t>Итого полдник</t>
  </si>
  <si>
    <t>Завтрак</t>
  </si>
  <si>
    <t>Чай с молоком</t>
  </si>
  <si>
    <t>3 день</t>
  </si>
  <si>
    <t>Кофейный напиток с молоком</t>
  </si>
  <si>
    <t xml:space="preserve">Обед </t>
  </si>
  <si>
    <t>Йогурт питьевой</t>
  </si>
  <si>
    <t>5 день</t>
  </si>
  <si>
    <t>200/5</t>
  </si>
  <si>
    <t xml:space="preserve">Полдник </t>
  </si>
  <si>
    <t>6-10 лет</t>
  </si>
  <si>
    <t>2 день</t>
  </si>
  <si>
    <t>4 день</t>
  </si>
  <si>
    <t>6 день</t>
  </si>
  <si>
    <t>7 день</t>
  </si>
  <si>
    <t>9 день</t>
  </si>
  <si>
    <t>8 день</t>
  </si>
  <si>
    <t xml:space="preserve"> Завтрак</t>
  </si>
  <si>
    <r>
      <t xml:space="preserve"> </t>
    </r>
    <r>
      <rPr>
        <b/>
        <sz val="12"/>
        <rFont val="Times New Roman"/>
        <family val="1"/>
        <charset val="204"/>
      </rPr>
      <t>Завтрак</t>
    </r>
  </si>
  <si>
    <t>Итого завтрак:</t>
  </si>
  <si>
    <t>Итого полдник:</t>
  </si>
  <si>
    <t>Чайный напиток с сиропом шиповника и рябины обыкновенной</t>
  </si>
  <si>
    <t>Бутерброд "Купалле"</t>
  </si>
  <si>
    <t>Драчена</t>
  </si>
  <si>
    <t>200/7</t>
  </si>
  <si>
    <t>10 день</t>
  </si>
  <si>
    <t>В.И.Яцевич</t>
  </si>
  <si>
    <t>Выход (г)</t>
  </si>
  <si>
    <t xml:space="preserve">                                   1 день</t>
  </si>
  <si>
    <t>150/15</t>
  </si>
  <si>
    <t xml:space="preserve">Фрукты (мандарины) </t>
  </si>
  <si>
    <t>Омлет натуральный с маслом сливочным</t>
  </si>
  <si>
    <t xml:space="preserve">  Разработал  инженер-технолог</t>
  </si>
  <si>
    <t>Чай  с лимоном</t>
  </si>
  <si>
    <t xml:space="preserve">Пюре картофельное </t>
  </si>
  <si>
    <t>Чай с сахаром*</t>
  </si>
  <si>
    <t>Кисель из сока*</t>
  </si>
  <si>
    <t>Фрукты (груша)</t>
  </si>
  <si>
    <t>Напиток лимонный*</t>
  </si>
  <si>
    <t>Фрукты (яблоко)</t>
  </si>
  <si>
    <t>50/50</t>
  </si>
  <si>
    <t>75/50</t>
  </si>
  <si>
    <t>Макаронные изделия отварные</t>
  </si>
  <si>
    <t>Завтрак %</t>
  </si>
  <si>
    <t>Обед %</t>
  </si>
  <si>
    <t>Полдник %</t>
  </si>
  <si>
    <t>Суп картофельный с горохом</t>
  </si>
  <si>
    <t>11-18 лет</t>
  </si>
  <si>
    <t>УТВЕРЖДАЮ</t>
  </si>
  <si>
    <t>* С-витаминизация блюд</t>
  </si>
  <si>
    <t>188/12</t>
  </si>
  <si>
    <t>Компот из свежих плодов (груш)*</t>
  </si>
  <si>
    <t>Борщ с капустой и картофелем со сметаной</t>
  </si>
  <si>
    <t>200/20</t>
  </si>
  <si>
    <t>180/15</t>
  </si>
  <si>
    <t>250/7</t>
  </si>
  <si>
    <t>Щи из свежей капусты с картофелем и сметаной</t>
  </si>
  <si>
    <t>Каша вязкая молочная их хлопьев "Геркулес"</t>
  </si>
  <si>
    <t>150/10</t>
  </si>
  <si>
    <t>Чай с сахаром</t>
  </si>
  <si>
    <t>Печенье</t>
  </si>
  <si>
    <t>250/20</t>
  </si>
  <si>
    <t>Директор</t>
  </si>
  <si>
    <t>____________________________</t>
  </si>
  <si>
    <t xml:space="preserve">обеспечения деятельности бюджетных </t>
  </si>
  <si>
    <t>Салат из белокочанной капусты с маслом растительным В.1</t>
  </si>
  <si>
    <t>Итого обед В.1:</t>
  </si>
  <si>
    <t>Итого обед В.2:</t>
  </si>
  <si>
    <t>Всего В.1:</t>
  </si>
  <si>
    <t>Всего В.2:</t>
  </si>
  <si>
    <t>Каша "Дружба"</t>
  </si>
  <si>
    <t>Салат "Солнечный" с маслом раст. В.1</t>
  </si>
  <si>
    <t>Салат "Агенчык" с кукурузой и маслом раст. В.1</t>
  </si>
  <si>
    <t>Напиток "Родничок"*</t>
  </si>
  <si>
    <t>Запеканка из творога "ДЕНЬ-НОЧЬ"со сметаной</t>
  </si>
  <si>
    <t>Фрукты (банан)</t>
  </si>
  <si>
    <t>Ватрушка с повидлом</t>
  </si>
  <si>
    <t>75 г. (1шт.)</t>
  </si>
  <si>
    <t>75 г.                     (1 шт.)</t>
  </si>
  <si>
    <t>Хлеб пшеничный</t>
  </si>
  <si>
    <t>Калорийность: 6-10 лет -  1495-1725; 11-18 лет - 1775-2025 (65%-75% суточной калорийности)</t>
  </si>
  <si>
    <t>Напиток из плодов шиповника*</t>
  </si>
  <si>
    <t>выдано ГУ "Ошмянский районный центр гигиены и эпидемиологии"</t>
  </si>
  <si>
    <t>Вареники ленивые со сметаной</t>
  </si>
  <si>
    <t>Гематоген</t>
  </si>
  <si>
    <t>Йогурт</t>
  </si>
  <si>
    <t>Фрукты (апельсин)</t>
  </si>
  <si>
    <t>Запеканка из творога со сметаной</t>
  </si>
  <si>
    <t>Какао "Чебурашка"</t>
  </si>
  <si>
    <t>Компот из смеси сухофруктов*</t>
  </si>
  <si>
    <t>Яблоки печенные</t>
  </si>
  <si>
    <t>150/5</t>
  </si>
  <si>
    <t>Суп молочный с крупой</t>
  </si>
  <si>
    <t xml:space="preserve">Паста творожная "СуперКид" </t>
  </si>
  <si>
    <t>Блины "Банановый рай"</t>
  </si>
  <si>
    <t>70/20</t>
  </si>
  <si>
    <t>Напиток "Родничок"</t>
  </si>
  <si>
    <t>Мармелад</t>
  </si>
  <si>
    <t>Компот из апельсинов*</t>
  </si>
  <si>
    <t>Рассольник ленинградский со сметаной</t>
  </si>
  <si>
    <t>Салат "Мозаика" В.2 со сметаной</t>
  </si>
  <si>
    <t>Салат "Белоснежка" В.1</t>
  </si>
  <si>
    <t xml:space="preserve">Огурцы свежие (порциями) </t>
  </si>
  <si>
    <t xml:space="preserve"> Помидоры свежие (порциями) В2 </t>
  </si>
  <si>
    <t>Кефир</t>
  </si>
  <si>
    <t>Салат "Осенний" В.2</t>
  </si>
  <si>
    <t>Салат  из белокочанной капусты с огурцами В.1</t>
  </si>
  <si>
    <t>Салат из свежих помидоров  со сметаной В.2</t>
  </si>
  <si>
    <t xml:space="preserve">Борщ со сметаной </t>
  </si>
  <si>
    <t>Бабка картофельная со свининой со сметаной</t>
  </si>
  <si>
    <t>День национальной кухни</t>
  </si>
  <si>
    <t>Итого обед:</t>
  </si>
  <si>
    <t>Всего</t>
  </si>
  <si>
    <t>Бутерброд  с рубленными яйцами</t>
  </si>
  <si>
    <t>Сырники, запеченные со сметаной</t>
  </si>
  <si>
    <t>Каша вязкая перловая</t>
  </si>
  <si>
    <t>_____ ___________________ 2024 г.</t>
  </si>
  <si>
    <t xml:space="preserve">Управляющий </t>
  </si>
  <si>
    <t xml:space="preserve">ГУ "Ошмянский районный центр для </t>
  </si>
  <si>
    <t>организаций и государственных органов"</t>
  </si>
  <si>
    <t>_____________ Л.Н.Неверкевич</t>
  </si>
  <si>
    <t xml:space="preserve"> ___   ___________ 2024 г.</t>
  </si>
  <si>
    <t>Макароны, запеченные с яйцом</t>
  </si>
  <si>
    <t>Салат из свежих помидоров с маслом растительным В2</t>
  </si>
  <si>
    <t>Колбаса отварная В.1</t>
  </si>
  <si>
    <t>Кашая вязкая гречневая В.1</t>
  </si>
  <si>
    <t>Пельмени «Ошмянские фирменные» отварные В.2</t>
  </si>
  <si>
    <t>Драники "Белорусские узоры"</t>
  </si>
  <si>
    <t>130/20</t>
  </si>
  <si>
    <t>Салат "Здоровье" В.1</t>
  </si>
  <si>
    <t>Салат из свежих огурцов с маслом растительным В.2</t>
  </si>
  <si>
    <t>Оладьи мясные "Загадка" В.1</t>
  </si>
  <si>
    <t>Рыба в тесте "Замковая" В.2</t>
  </si>
  <si>
    <t>Наггетсы "Золотистые" В.1</t>
  </si>
  <si>
    <t>Шницель "Нежный" В.2</t>
  </si>
  <si>
    <t>Десерт фруктовый "Радость"</t>
  </si>
  <si>
    <t xml:space="preserve">Сырок творожный глазированный </t>
  </si>
  <si>
    <t>Бутерброд "Смачны"</t>
  </si>
  <si>
    <t>30/30</t>
  </si>
  <si>
    <t>Салат "Озорник"  В.2</t>
  </si>
  <si>
    <t>Суп картофельный с фасолью</t>
  </si>
  <si>
    <t>Плов "Домашний" В.1</t>
  </si>
  <si>
    <t>Мясо (свинина) тушеное В.2</t>
  </si>
  <si>
    <t>Рис отварной В.2</t>
  </si>
  <si>
    <t>40/100</t>
  </si>
  <si>
    <t>50/120</t>
  </si>
  <si>
    <t>Оладьи с повидлом</t>
  </si>
  <si>
    <t>100/10</t>
  </si>
  <si>
    <t>Салат "Щедрая осень"  с м.р. В.2</t>
  </si>
  <si>
    <t>100/15</t>
  </si>
  <si>
    <t>Рыбка в шубке В.2</t>
  </si>
  <si>
    <t xml:space="preserve">Кашая вязкая гречневая </t>
  </si>
  <si>
    <t>Суп картофельный с макаронными изделиями</t>
  </si>
  <si>
    <t>Рыба жареная "Золотая рыбка" В.2</t>
  </si>
  <si>
    <t>Драники со сметаной</t>
  </si>
  <si>
    <t>120/20</t>
  </si>
  <si>
    <t>Котлета "Кветка" В.1</t>
  </si>
  <si>
    <t>Мясо отварное (в суп)</t>
  </si>
  <si>
    <t>75/10</t>
  </si>
  <si>
    <t>Каша вязкая молочная манная</t>
  </si>
  <si>
    <t>Салат "Оливье" со сметаной В.1</t>
  </si>
  <si>
    <t>Салат "Вкусняша" с м. р. В.2</t>
  </si>
  <si>
    <t>Рассольник со сметаной</t>
  </si>
  <si>
    <t>Котлета "Мираж" В.1</t>
  </si>
  <si>
    <t>Биточки "Школьник" В.2</t>
  </si>
  <si>
    <t>Бутеррброд "Домашний"</t>
  </si>
  <si>
    <t>Чай с апельсином*</t>
  </si>
  <si>
    <t>Щи  из свежей капусты с картофелем и сметаной</t>
  </si>
  <si>
    <t>Салат "Чайка" В.1</t>
  </si>
  <si>
    <t>Медальоны из птицы В. 2</t>
  </si>
  <si>
    <t xml:space="preserve">Бефстроганов В.1 </t>
  </si>
  <si>
    <t>Пицца Школьная с сыром</t>
  </si>
  <si>
    <t>Компот из изюма</t>
  </si>
  <si>
    <t>Напиток "Дюшес"*</t>
  </si>
  <si>
    <t>Ризотто "Мозаика" В.1</t>
  </si>
  <si>
    <t>75/180</t>
  </si>
  <si>
    <t>Голубцы любительские В.2</t>
  </si>
  <si>
    <t>115/50</t>
  </si>
  <si>
    <t>Салат "Горошек"  В.1</t>
  </si>
  <si>
    <t>Салат "Заря"  В.2</t>
  </si>
  <si>
    <t>Картофель тушенный</t>
  </si>
  <si>
    <t>Колбаски "Рыбка золотая" В.1</t>
  </si>
  <si>
    <t xml:space="preserve">Фрукты (груши) </t>
  </si>
  <si>
    <t>Котлеты В.2</t>
  </si>
  <si>
    <t>Ватрушка "Белорусская"</t>
  </si>
  <si>
    <t>75               (1 шт)</t>
  </si>
  <si>
    <t xml:space="preserve">     Примерные двухнедельные рационы питания с вариативностью блюд для обучающихся в учреждениях общего среднего образования при организации трехразового питания в летне-осенний период</t>
  </si>
  <si>
    <t>Рожок "Школьный"</t>
  </si>
  <si>
    <t>Капуста тушеная</t>
  </si>
  <si>
    <t>Масло порциями</t>
  </si>
  <si>
    <t>Каша вязкая "Атрековская"</t>
  </si>
  <si>
    <t>Суп картофельный с мясными фрикадельками</t>
  </si>
  <si>
    <t xml:space="preserve"> Заключение о проведении оценки от 23.06.2024 № 01-36/1638</t>
  </si>
  <si>
    <t>Салат из маринованных (консервироавнных )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</si>
</sst>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color rgb="FF7030A0"/>
      <name val="Calibri"/>
      <family val="2"/>
      <charset val="204"/>
    </font>
    <font>
      <sz val="11"/>
      <color rgb="FF7030A0"/>
      <name val="Calibri"/>
      <family val="2"/>
      <charset val="204"/>
      <scheme val="minor"/>
    </font>
    <font>
      <sz val="13"/>
      <color rgb="FF7030A0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11" fillId="0" borderId="0"/>
  </cellStyleXfs>
  <cellXfs count="207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5" fillId="0" borderId="0" xfId="0" applyFont="1"/>
    <xf numFmtId="0" fontId="0" fillId="0" borderId="0" xfId="0" applyFont="1"/>
    <xf numFmtId="0" fontId="7" fillId="0" borderId="0" xfId="0" applyFont="1"/>
    <xf numFmtId="0" fontId="1" fillId="0" borderId="0" xfId="0" applyFont="1" applyBorder="1"/>
    <xf numFmtId="0" fontId="5" fillId="0" borderId="0" xfId="0" applyFont="1" applyBorder="1"/>
    <xf numFmtId="164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1" fontId="6" fillId="0" borderId="1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indent="15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/>
    <xf numFmtId="0" fontId="15" fillId="0" borderId="0" xfId="0" applyFont="1" applyBorder="1"/>
    <xf numFmtId="0" fontId="17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4" fillId="0" borderId="0" xfId="0" applyFont="1" applyBorder="1" applyAlignment="1"/>
    <xf numFmtId="0" fontId="2" fillId="0" borderId="0" xfId="0" applyFont="1" applyBorder="1" applyAlignment="1">
      <alignment textRotation="90"/>
    </xf>
    <xf numFmtId="0" fontId="15" fillId="0" borderId="0" xfId="0" applyFont="1" applyBorder="1" applyAlignment="1">
      <alignment textRotation="90"/>
    </xf>
    <xf numFmtId="0" fontId="15" fillId="0" borderId="0" xfId="0" applyFont="1" applyBorder="1" applyAlignment="1">
      <alignment horizontal="center" textRotation="90" wrapText="1"/>
    </xf>
    <xf numFmtId="0" fontId="15" fillId="0" borderId="0" xfId="0" applyFont="1" applyBorder="1" applyAlignment="1">
      <alignment textRotation="90" wrapText="1"/>
    </xf>
    <xf numFmtId="0" fontId="15" fillId="0" borderId="0" xfId="0" applyFont="1" applyBorder="1" applyAlignment="1">
      <alignment horizontal="left" textRotation="90" wrapText="1"/>
    </xf>
    <xf numFmtId="0" fontId="18" fillId="0" borderId="0" xfId="0" applyFont="1" applyBorder="1" applyAlignment="1">
      <alignment textRotation="90" wrapText="1"/>
    </xf>
    <xf numFmtId="0" fontId="6" fillId="0" borderId="0" xfId="0" applyFont="1" applyBorder="1" applyAlignment="1">
      <alignment textRotation="90"/>
    </xf>
    <xf numFmtId="0" fontId="10" fillId="0" borderId="0" xfId="0" applyFont="1" applyBorder="1" applyAlignment="1">
      <alignment horizontal="left" textRotation="90" wrapText="1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0" fontId="6" fillId="0" borderId="0" xfId="2" applyFont="1" applyBorder="1" applyAlignment="1">
      <alignment horizontal="left"/>
    </xf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  <xf numFmtId="9" fontId="6" fillId="0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16" fillId="0" borderId="0" xfId="0" applyFont="1" applyBorder="1"/>
    <xf numFmtId="0" fontId="15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5" fillId="0" borderId="0" xfId="2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8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5" fillId="0" borderId="0" xfId="0" applyFont="1" applyBorder="1" applyAlignment="1">
      <alignment horizontal="justify" vertical="top" wrapText="1"/>
    </xf>
    <xf numFmtId="0" fontId="12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9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9" fillId="0" borderId="0" xfId="0" applyNumberFormat="1" applyFont="1" applyAlignment="1"/>
    <xf numFmtId="0" fontId="10" fillId="0" borderId="0" xfId="0" applyFont="1" applyAlignment="1">
      <alignment horizontal="center" vertical="center" wrapText="1"/>
    </xf>
    <xf numFmtId="0" fontId="20" fillId="0" borderId="0" xfId="0" applyFont="1"/>
    <xf numFmtId="0" fontId="22" fillId="0" borderId="0" xfId="0" applyFont="1"/>
    <xf numFmtId="0" fontId="2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0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0" fillId="0" borderId="3" xfId="0" applyBorder="1"/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V403"/>
  <sheetViews>
    <sheetView tabSelected="1" topLeftCell="A379" zoomScale="75" zoomScaleNormal="75" workbookViewId="0">
      <selection activeCell="O392" sqref="O392"/>
    </sheetView>
  </sheetViews>
  <sheetFormatPr defaultRowHeight="15" x14ac:dyDescent="0.25"/>
  <cols>
    <col min="1" max="1" width="23.42578125" style="5" customWidth="1"/>
    <col min="2" max="2" width="9.85546875" style="5" customWidth="1"/>
    <col min="3" max="3" width="11" style="5" customWidth="1"/>
    <col min="4" max="4" width="11.5703125" style="5" customWidth="1"/>
    <col min="5" max="5" width="13.5703125" style="5" customWidth="1"/>
    <col min="6" max="6" width="10.42578125" style="5" customWidth="1"/>
    <col min="7" max="7" width="12" style="5" customWidth="1"/>
    <col min="8" max="8" width="11.28515625" style="5" customWidth="1"/>
    <col min="9" max="9" width="12" style="5" customWidth="1"/>
    <col min="10" max="10" width="9.85546875" style="5" customWidth="1"/>
    <col min="11" max="11" width="13.85546875" style="5" customWidth="1"/>
  </cols>
  <sheetData>
    <row r="3" spans="1:11" s="4" customFormat="1" ht="19.5" x14ac:dyDescent="0.3">
      <c r="A3" s="145" t="s">
        <v>59</v>
      </c>
      <c r="B3" s="146"/>
      <c r="C3" s="146"/>
      <c r="G3" s="137" t="s">
        <v>59</v>
      </c>
      <c r="H3" s="74"/>
    </row>
    <row r="4" spans="1:11" s="4" customFormat="1" ht="19.5" x14ac:dyDescent="0.3">
      <c r="A4" s="145" t="s">
        <v>73</v>
      </c>
      <c r="B4" s="146"/>
      <c r="C4" s="146"/>
      <c r="G4" s="137" t="s">
        <v>128</v>
      </c>
      <c r="H4" s="74"/>
    </row>
    <row r="5" spans="1:11" s="4" customFormat="1" ht="19.5" x14ac:dyDescent="0.3">
      <c r="A5" s="145" t="s">
        <v>74</v>
      </c>
      <c r="B5" s="146"/>
      <c r="C5" s="146"/>
      <c r="G5" s="137" t="s">
        <v>129</v>
      </c>
      <c r="H5" s="74"/>
    </row>
    <row r="6" spans="1:11" s="4" customFormat="1" ht="19.5" x14ac:dyDescent="0.3">
      <c r="A6" s="145" t="s">
        <v>74</v>
      </c>
      <c r="B6" s="146"/>
      <c r="C6" s="146"/>
      <c r="G6" s="137" t="s">
        <v>75</v>
      </c>
      <c r="H6" s="74"/>
    </row>
    <row r="7" spans="1:11" s="4" customFormat="1" ht="19.5" x14ac:dyDescent="0.3">
      <c r="A7" s="145" t="s">
        <v>127</v>
      </c>
      <c r="B7" s="146"/>
      <c r="C7" s="146"/>
      <c r="G7" s="137" t="s">
        <v>130</v>
      </c>
      <c r="H7" s="74"/>
    </row>
    <row r="8" spans="1:11" s="4" customFormat="1" ht="19.5" x14ac:dyDescent="0.3">
      <c r="A8" s="21"/>
      <c r="B8" s="74"/>
      <c r="C8" s="74"/>
      <c r="G8" s="137" t="s">
        <v>131</v>
      </c>
      <c r="H8" s="74"/>
    </row>
    <row r="9" spans="1:11" s="4" customFormat="1" ht="19.5" x14ac:dyDescent="0.3">
      <c r="A9" s="21"/>
      <c r="B9" s="74"/>
      <c r="C9" s="74"/>
      <c r="G9" s="137" t="s">
        <v>132</v>
      </c>
      <c r="H9" s="74"/>
    </row>
    <row r="10" spans="1:11" s="4" customFormat="1" ht="18.75" x14ac:dyDescent="0.3">
      <c r="A10" s="21"/>
      <c r="B10" s="74"/>
      <c r="C10" s="74"/>
      <c r="D10" s="74"/>
      <c r="E10" s="74"/>
      <c r="F10" s="74"/>
      <c r="G10" s="110"/>
      <c r="H10" s="110"/>
      <c r="I10" s="110"/>
      <c r="J10" s="74"/>
      <c r="K10" s="74"/>
    </row>
    <row r="11" spans="1:11" s="4" customFormat="1" ht="20.25" x14ac:dyDescent="0.3">
      <c r="A11" s="178"/>
      <c r="B11" s="74"/>
      <c r="C11" s="74"/>
      <c r="D11" s="74"/>
      <c r="E11" s="74"/>
      <c r="F11" s="74"/>
      <c r="G11" s="110"/>
      <c r="H11" s="110"/>
      <c r="I11" s="110"/>
      <c r="J11" s="74"/>
      <c r="K11" s="74"/>
    </row>
    <row r="12" spans="1:11" s="4" customFormat="1" ht="18.75" x14ac:dyDescent="0.3">
      <c r="A12" s="161"/>
      <c r="B12" s="74"/>
      <c r="C12" s="74"/>
      <c r="D12" s="74"/>
      <c r="E12" s="74"/>
      <c r="F12" s="74"/>
      <c r="G12" s="110"/>
      <c r="H12" s="110"/>
      <c r="I12" s="110"/>
      <c r="J12" s="74"/>
      <c r="K12" s="74"/>
    </row>
    <row r="13" spans="1:11" s="4" customFormat="1" ht="18.75" x14ac:dyDescent="0.3">
      <c r="A13" s="21"/>
      <c r="B13" s="74"/>
      <c r="C13" s="74"/>
      <c r="D13" s="74"/>
      <c r="E13" s="74"/>
      <c r="F13" s="74"/>
      <c r="G13" s="110"/>
      <c r="H13" s="110"/>
      <c r="I13" s="110"/>
      <c r="J13" s="74"/>
      <c r="K13" s="74"/>
    </row>
    <row r="14" spans="1:11" ht="19.5" x14ac:dyDescent="0.3">
      <c r="A14" s="112"/>
      <c r="B14" s="113"/>
      <c r="C14" s="113"/>
      <c r="D14" s="113"/>
      <c r="E14" s="113"/>
      <c r="F14" s="113"/>
      <c r="G14" s="113"/>
      <c r="H14" s="113"/>
      <c r="I14" s="113"/>
      <c r="J14" s="113"/>
      <c r="K14" s="113"/>
    </row>
    <row r="15" spans="1:11" ht="18.75" customHeight="1" x14ac:dyDescent="0.25">
      <c r="A15" s="191" t="s">
        <v>197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1"/>
    </row>
    <row r="16" spans="1:11" ht="18.75" customHeight="1" x14ac:dyDescent="0.25">
      <c r="A16" s="191"/>
      <c r="B16" s="191"/>
      <c r="C16" s="191"/>
      <c r="D16" s="191"/>
      <c r="E16" s="191"/>
      <c r="F16" s="191"/>
      <c r="G16" s="191"/>
      <c r="H16" s="191"/>
      <c r="I16" s="191"/>
      <c r="J16" s="191"/>
      <c r="K16" s="191"/>
    </row>
    <row r="17" spans="1:74" ht="18.75" customHeight="1" x14ac:dyDescent="0.25">
      <c r="A17" s="111"/>
      <c r="B17" s="111"/>
      <c r="C17" s="192"/>
      <c r="D17" s="192"/>
      <c r="E17" s="192"/>
      <c r="F17" s="192"/>
      <c r="G17" s="192"/>
      <c r="H17" s="192"/>
      <c r="I17" s="192"/>
      <c r="J17" s="111"/>
      <c r="K17" s="111"/>
    </row>
    <row r="18" spans="1:74" ht="18.75" customHeight="1" x14ac:dyDescent="0.25">
      <c r="A18" s="111"/>
      <c r="B18" s="111"/>
      <c r="C18" s="153"/>
      <c r="D18" s="153"/>
      <c r="E18" s="153"/>
      <c r="F18" s="153"/>
      <c r="G18" s="153"/>
      <c r="H18" s="153"/>
      <c r="I18" s="153"/>
      <c r="J18" s="111"/>
      <c r="K18" s="111"/>
    </row>
    <row r="19" spans="1:74" ht="18.75" customHeight="1" x14ac:dyDescent="0.25">
      <c r="A19" s="111"/>
      <c r="B19" s="111"/>
      <c r="C19" s="153"/>
      <c r="D19" s="153"/>
      <c r="E19" s="153"/>
      <c r="F19" s="153"/>
      <c r="G19" s="153"/>
      <c r="H19" s="153"/>
      <c r="I19" s="153"/>
      <c r="J19" s="111"/>
      <c r="K19" s="111"/>
    </row>
    <row r="20" spans="1:74" ht="18.75" customHeight="1" x14ac:dyDescent="0.25">
      <c r="A20" s="111"/>
      <c r="B20" s="111"/>
      <c r="C20" s="153"/>
      <c r="D20" s="153"/>
      <c r="E20" s="153"/>
      <c r="F20" s="153"/>
      <c r="G20" s="153"/>
      <c r="H20" s="153"/>
      <c r="I20" s="153"/>
      <c r="J20" s="111"/>
      <c r="K20" s="111"/>
    </row>
    <row r="21" spans="1:74" ht="18.75" customHeight="1" x14ac:dyDescent="0.25">
      <c r="A21" s="111"/>
      <c r="B21" s="111"/>
      <c r="C21" s="153"/>
      <c r="D21" s="153"/>
      <c r="E21" s="153"/>
      <c r="F21" s="153"/>
      <c r="G21" s="153"/>
      <c r="H21" s="153"/>
      <c r="I21" s="153"/>
      <c r="J21" s="111"/>
      <c r="K21" s="111"/>
    </row>
    <row r="22" spans="1:74" ht="18.75" customHeight="1" x14ac:dyDescent="0.25">
      <c r="A22" s="111"/>
      <c r="B22" s="111"/>
      <c r="C22" s="153"/>
      <c r="D22" s="153"/>
      <c r="E22" s="153"/>
      <c r="F22" s="153"/>
      <c r="G22" s="153"/>
      <c r="H22" s="153"/>
      <c r="I22" s="153"/>
      <c r="J22" s="111"/>
      <c r="K22" s="111"/>
    </row>
    <row r="23" spans="1:74" ht="18.75" customHeight="1" x14ac:dyDescent="0.25">
      <c r="A23" s="193" t="s">
        <v>203</v>
      </c>
      <c r="B23" s="193"/>
      <c r="C23" s="193"/>
      <c r="D23" s="193"/>
      <c r="E23" s="193"/>
      <c r="F23" s="193"/>
      <c r="G23" s="193"/>
      <c r="H23" s="193"/>
      <c r="I23" s="155"/>
      <c r="J23" s="111"/>
      <c r="K23" s="111"/>
    </row>
    <row r="24" spans="1:74" ht="18.75" customHeight="1" x14ac:dyDescent="0.25">
      <c r="A24" s="193" t="s">
        <v>93</v>
      </c>
      <c r="B24" s="193"/>
      <c r="C24" s="193"/>
      <c r="D24" s="193"/>
      <c r="E24" s="193"/>
      <c r="F24" s="193"/>
      <c r="G24" s="193"/>
      <c r="H24" s="193"/>
      <c r="I24" s="155"/>
      <c r="J24" s="111"/>
      <c r="K24" s="111"/>
    </row>
    <row r="25" spans="1:74" ht="18.75" customHeight="1" x14ac:dyDescent="0.25">
      <c r="A25" s="111"/>
      <c r="B25" s="111"/>
      <c r="C25" s="153"/>
      <c r="D25" s="153"/>
      <c r="E25" s="153"/>
      <c r="F25" s="153"/>
      <c r="G25" s="153"/>
      <c r="H25" s="153"/>
      <c r="I25" s="153"/>
      <c r="J25" s="111"/>
      <c r="K25" s="111"/>
    </row>
    <row r="26" spans="1:74" ht="18.75" customHeight="1" x14ac:dyDescent="0.25">
      <c r="A26" s="111"/>
      <c r="B26" s="111"/>
      <c r="C26" s="153"/>
      <c r="D26" s="153"/>
      <c r="E26" s="153"/>
      <c r="F26" s="153"/>
      <c r="G26" s="153"/>
      <c r="H26" s="153"/>
      <c r="I26" s="153"/>
      <c r="J26" s="111"/>
      <c r="K26" s="111"/>
    </row>
    <row r="27" spans="1:74" ht="18.75" customHeight="1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74" ht="18.75" customHeight="1" x14ac:dyDescent="0.25">
      <c r="A28" s="114"/>
      <c r="B28" s="114"/>
      <c r="C28" s="114"/>
      <c r="D28" s="114"/>
      <c r="E28" s="114"/>
      <c r="F28" s="111"/>
      <c r="G28" s="111"/>
      <c r="H28" s="111"/>
      <c r="I28" s="111"/>
      <c r="J28" s="111"/>
      <c r="K28" s="111"/>
    </row>
    <row r="29" spans="1:74" ht="18.75" customHeight="1" x14ac:dyDescent="0.3">
      <c r="A29" s="103" t="s">
        <v>43</v>
      </c>
      <c r="B29" s="104"/>
      <c r="C29" s="104"/>
      <c r="D29" s="104"/>
      <c r="E29" s="104"/>
      <c r="F29" s="103" t="s">
        <v>37</v>
      </c>
      <c r="G29" s="108"/>
      <c r="H29" s="111"/>
      <c r="I29" s="111"/>
      <c r="J29" s="111"/>
      <c r="K29" s="111"/>
    </row>
    <row r="30" spans="1:74" ht="18.75" customHeight="1" x14ac:dyDescent="0.25">
      <c r="A30" s="152"/>
      <c r="B30" s="152"/>
      <c r="C30" s="152"/>
      <c r="D30" s="152"/>
      <c r="E30" s="152"/>
      <c r="F30" s="111"/>
      <c r="G30" s="111"/>
      <c r="H30" s="111"/>
      <c r="I30" s="111"/>
      <c r="J30" s="111"/>
      <c r="K30" s="111"/>
    </row>
    <row r="31" spans="1:74" s="1" customFormat="1" ht="34.5" customHeight="1" x14ac:dyDescent="0.25">
      <c r="A31" s="183" t="s">
        <v>0</v>
      </c>
      <c r="B31" s="183" t="s">
        <v>38</v>
      </c>
      <c r="C31" s="183"/>
      <c r="D31" s="183" t="s">
        <v>1</v>
      </c>
      <c r="E31" s="183"/>
      <c r="F31" s="183" t="s">
        <v>2</v>
      </c>
      <c r="G31" s="183"/>
      <c r="H31" s="183" t="s">
        <v>3</v>
      </c>
      <c r="I31" s="183"/>
      <c r="J31" s="183" t="s">
        <v>4</v>
      </c>
      <c r="K31" s="183"/>
    </row>
    <row r="32" spans="1:74" s="1" customFormat="1" ht="15.75" x14ac:dyDescent="0.25">
      <c r="A32" s="183"/>
      <c r="B32" s="75" t="s">
        <v>21</v>
      </c>
      <c r="C32" s="76" t="s">
        <v>58</v>
      </c>
      <c r="D32" s="75" t="s">
        <v>21</v>
      </c>
      <c r="E32" s="75" t="s">
        <v>58</v>
      </c>
      <c r="F32" s="75" t="s">
        <v>21</v>
      </c>
      <c r="G32" s="75" t="s">
        <v>58</v>
      </c>
      <c r="H32" s="75" t="s">
        <v>21</v>
      </c>
      <c r="I32" s="75" t="s">
        <v>58</v>
      </c>
      <c r="J32" s="75" t="s">
        <v>21</v>
      </c>
      <c r="K32" s="75" t="s">
        <v>58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</row>
    <row r="33" spans="1:74" s="1" customFormat="1" ht="15.75" x14ac:dyDescent="0.25">
      <c r="A33" s="197" t="s">
        <v>39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</row>
    <row r="34" spans="1:74" ht="15.75" x14ac:dyDescent="0.25">
      <c r="A34" s="14" t="s">
        <v>5</v>
      </c>
      <c r="B34" s="77"/>
      <c r="C34" s="77"/>
      <c r="D34" s="77"/>
      <c r="E34" s="73"/>
      <c r="F34" s="77"/>
      <c r="G34" s="77"/>
      <c r="H34" s="77"/>
      <c r="I34" s="77"/>
      <c r="J34" s="77"/>
      <c r="K34" s="77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</row>
    <row r="35" spans="1:74" ht="33.75" customHeight="1" x14ac:dyDescent="0.25">
      <c r="A35" s="15" t="s">
        <v>133</v>
      </c>
      <c r="B35" s="117">
        <v>140</v>
      </c>
      <c r="C35" s="117">
        <v>140</v>
      </c>
      <c r="D35" s="80">
        <v>194</v>
      </c>
      <c r="E35" s="80">
        <v>194</v>
      </c>
      <c r="F35" s="80">
        <v>6.5</v>
      </c>
      <c r="G35" s="80">
        <v>6.5</v>
      </c>
      <c r="H35" s="80">
        <v>8.1999999999999993</v>
      </c>
      <c r="I35" s="80">
        <v>8.1999999999999993</v>
      </c>
      <c r="J35" s="80">
        <v>23.5</v>
      </c>
      <c r="K35" s="80">
        <v>23.5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</row>
    <row r="36" spans="1:74" ht="16.5" customHeight="1" x14ac:dyDescent="0.25">
      <c r="A36" s="15" t="s">
        <v>46</v>
      </c>
      <c r="B36" s="115" t="s">
        <v>61</v>
      </c>
      <c r="C36" s="115" t="s">
        <v>61</v>
      </c>
      <c r="D36" s="80">
        <v>56</v>
      </c>
      <c r="E36" s="80">
        <v>56</v>
      </c>
      <c r="F36" s="80">
        <v>0.2</v>
      </c>
      <c r="G36" s="80">
        <v>0.2</v>
      </c>
      <c r="H36" s="82">
        <v>0.06</v>
      </c>
      <c r="I36" s="82">
        <v>0.06</v>
      </c>
      <c r="J36" s="80">
        <v>15</v>
      </c>
      <c r="K36" s="80">
        <v>15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</row>
    <row r="37" spans="1:74" ht="16.5" customHeight="1" x14ac:dyDescent="0.25">
      <c r="A37" s="15" t="s">
        <v>104</v>
      </c>
      <c r="B37" s="168">
        <v>150</v>
      </c>
      <c r="C37" s="168">
        <v>150</v>
      </c>
      <c r="D37" s="80">
        <v>205.9</v>
      </c>
      <c r="E37" s="80">
        <v>205.9</v>
      </c>
      <c r="F37" s="80">
        <v>6.45</v>
      </c>
      <c r="G37" s="80">
        <v>6.45</v>
      </c>
      <c r="H37" s="80">
        <v>6.9</v>
      </c>
      <c r="I37" s="80">
        <v>6.9</v>
      </c>
      <c r="J37" s="80">
        <v>23.85</v>
      </c>
      <c r="K37" s="80">
        <v>23.85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</row>
    <row r="38" spans="1:74" ht="21.75" customHeight="1" x14ac:dyDescent="0.25">
      <c r="A38" s="97" t="s">
        <v>30</v>
      </c>
      <c r="B38" s="11"/>
      <c r="C38" s="11"/>
      <c r="D38" s="12">
        <f>SUM(D35:D37)</f>
        <v>455.9</v>
      </c>
      <c r="E38" s="12">
        <f t="shared" ref="E38:K38" si="0">SUM(E35:E37)</f>
        <v>455.9</v>
      </c>
      <c r="F38" s="12">
        <f t="shared" si="0"/>
        <v>13.15</v>
      </c>
      <c r="G38" s="12">
        <f t="shared" si="0"/>
        <v>13.15</v>
      </c>
      <c r="H38" s="12">
        <f t="shared" si="0"/>
        <v>15.16</v>
      </c>
      <c r="I38" s="12">
        <f t="shared" si="0"/>
        <v>15.16</v>
      </c>
      <c r="J38" s="12">
        <f t="shared" si="0"/>
        <v>62.35</v>
      </c>
      <c r="K38" s="12">
        <f t="shared" si="0"/>
        <v>62.35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</row>
    <row r="39" spans="1:74" ht="21.75" customHeight="1" x14ac:dyDescent="0.25">
      <c r="A39" s="95" t="s">
        <v>16</v>
      </c>
      <c r="B39" s="11"/>
      <c r="C39" s="11"/>
      <c r="D39" s="12"/>
      <c r="E39" s="12"/>
      <c r="F39" s="12"/>
      <c r="G39" s="12"/>
      <c r="H39" s="12"/>
      <c r="I39" s="12"/>
      <c r="J39" s="12"/>
      <c r="K39" s="1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</row>
    <row r="40" spans="1:74" ht="55.5" customHeight="1" x14ac:dyDescent="0.25">
      <c r="A40" s="81" t="s">
        <v>76</v>
      </c>
      <c r="B40" s="11">
        <v>50</v>
      </c>
      <c r="C40" s="11">
        <v>70</v>
      </c>
      <c r="D40" s="86">
        <v>50.5</v>
      </c>
      <c r="E40" s="85">
        <v>70.7</v>
      </c>
      <c r="F40" s="80">
        <v>1.83</v>
      </c>
      <c r="G40" s="80">
        <v>2.57</v>
      </c>
      <c r="H40" s="80">
        <v>2.58</v>
      </c>
      <c r="I40" s="80">
        <v>3.62</v>
      </c>
      <c r="J40" s="80">
        <v>5.67</v>
      </c>
      <c r="K40" s="80">
        <v>7.93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</row>
    <row r="41" spans="1:74" ht="54" customHeight="1" x14ac:dyDescent="0.25">
      <c r="A41" s="154" t="s">
        <v>134</v>
      </c>
      <c r="B41" s="147">
        <v>50</v>
      </c>
      <c r="C41" s="147">
        <v>70</v>
      </c>
      <c r="D41" s="148">
        <v>59</v>
      </c>
      <c r="E41" s="148">
        <v>82.6</v>
      </c>
      <c r="F41" s="107">
        <v>0.5</v>
      </c>
      <c r="G41" s="149">
        <v>0.7</v>
      </c>
      <c r="H41" s="149">
        <v>5.6</v>
      </c>
      <c r="I41" s="87">
        <v>7.84</v>
      </c>
      <c r="J41" s="107">
        <v>1.7</v>
      </c>
      <c r="K41" s="107">
        <v>2.38</v>
      </c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</row>
    <row r="42" spans="1:74" s="5" customFormat="1" ht="32.25" customHeight="1" x14ac:dyDescent="0.25">
      <c r="A42" s="106" t="s">
        <v>57</v>
      </c>
      <c r="B42" s="159">
        <v>200</v>
      </c>
      <c r="C42" s="159">
        <v>250</v>
      </c>
      <c r="D42" s="107">
        <v>114</v>
      </c>
      <c r="E42" s="107">
        <v>142.5</v>
      </c>
      <c r="F42" s="107">
        <v>5.8</v>
      </c>
      <c r="G42" s="107">
        <v>7.25</v>
      </c>
      <c r="H42" s="107">
        <v>3.6</v>
      </c>
      <c r="I42" s="105">
        <v>4.5</v>
      </c>
      <c r="J42" s="107">
        <v>13.6</v>
      </c>
      <c r="K42" s="107">
        <v>17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</row>
    <row r="43" spans="1:74" ht="21" customHeight="1" x14ac:dyDescent="0.25">
      <c r="A43" s="15" t="s">
        <v>135</v>
      </c>
      <c r="B43" s="158">
        <v>50</v>
      </c>
      <c r="C43" s="158">
        <v>70</v>
      </c>
      <c r="D43" s="80">
        <v>156.9</v>
      </c>
      <c r="E43" s="80">
        <v>219.66</v>
      </c>
      <c r="F43" s="80">
        <v>9.9</v>
      </c>
      <c r="G43" s="80">
        <v>13.86</v>
      </c>
      <c r="H43" s="80">
        <v>7.9</v>
      </c>
      <c r="I43" s="80">
        <v>11</v>
      </c>
      <c r="J43" s="80">
        <v>56.9</v>
      </c>
      <c r="K43" s="80">
        <v>80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</row>
    <row r="44" spans="1:74" ht="30.75" customHeight="1" x14ac:dyDescent="0.25">
      <c r="A44" s="84" t="s">
        <v>136</v>
      </c>
      <c r="B44" s="120">
        <v>150</v>
      </c>
      <c r="C44" s="120">
        <v>180</v>
      </c>
      <c r="D44" s="98">
        <v>145.5</v>
      </c>
      <c r="E44" s="98">
        <v>174.6</v>
      </c>
      <c r="F44" s="98">
        <v>4.5</v>
      </c>
      <c r="G44" s="98">
        <v>5.4</v>
      </c>
      <c r="H44" s="98">
        <v>4.5</v>
      </c>
      <c r="I44" s="98">
        <v>5.4</v>
      </c>
      <c r="J44" s="98">
        <v>21.9</v>
      </c>
      <c r="K44" s="98">
        <v>26.28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</row>
    <row r="45" spans="1:74" ht="48.75" customHeight="1" x14ac:dyDescent="0.25">
      <c r="A45" s="15" t="s">
        <v>137</v>
      </c>
      <c r="B45" s="170">
        <v>150</v>
      </c>
      <c r="C45" s="170">
        <v>200</v>
      </c>
      <c r="D45" s="80">
        <v>422.8</v>
      </c>
      <c r="E45" s="80">
        <v>563.70000000000005</v>
      </c>
      <c r="F45" s="80">
        <v>10.5</v>
      </c>
      <c r="G45" s="80">
        <v>14</v>
      </c>
      <c r="H45" s="80">
        <v>27</v>
      </c>
      <c r="I45" s="80">
        <v>36</v>
      </c>
      <c r="J45" s="80">
        <v>34.5</v>
      </c>
      <c r="K45" s="80">
        <v>46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</row>
    <row r="46" spans="1:74" ht="18" customHeight="1" x14ac:dyDescent="0.25">
      <c r="A46" s="15" t="s">
        <v>10</v>
      </c>
      <c r="B46" s="73">
        <v>200</v>
      </c>
      <c r="C46" s="73">
        <v>200</v>
      </c>
      <c r="D46" s="79">
        <v>102</v>
      </c>
      <c r="E46" s="79">
        <v>102</v>
      </c>
      <c r="F46" s="79">
        <v>0.8</v>
      </c>
      <c r="G46" s="79">
        <v>0.8</v>
      </c>
      <c r="H46" s="79">
        <v>0</v>
      </c>
      <c r="I46" s="79">
        <v>0</v>
      </c>
      <c r="J46" s="79">
        <v>19</v>
      </c>
      <c r="K46" s="79">
        <v>19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</row>
    <row r="47" spans="1:74" ht="19.5" customHeight="1" x14ac:dyDescent="0.25">
      <c r="A47" s="15" t="s">
        <v>90</v>
      </c>
      <c r="B47" s="11">
        <v>20</v>
      </c>
      <c r="C47" s="11">
        <v>25</v>
      </c>
      <c r="D47" s="80">
        <v>51.8</v>
      </c>
      <c r="E47" s="80">
        <v>64.7</v>
      </c>
      <c r="F47" s="80">
        <v>1.52</v>
      </c>
      <c r="G47" s="80">
        <v>1.9</v>
      </c>
      <c r="H47" s="80">
        <v>0.64</v>
      </c>
      <c r="I47" s="80">
        <v>0.8</v>
      </c>
      <c r="J47" s="80">
        <v>10</v>
      </c>
      <c r="K47" s="80">
        <v>12.5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</row>
    <row r="48" spans="1:74" ht="22.5" customHeight="1" x14ac:dyDescent="0.25">
      <c r="A48" s="15" t="s">
        <v>8</v>
      </c>
      <c r="B48" s="11">
        <v>25</v>
      </c>
      <c r="C48" s="11">
        <v>30</v>
      </c>
      <c r="D48" s="80">
        <v>62.5</v>
      </c>
      <c r="E48" s="80">
        <v>75</v>
      </c>
      <c r="F48" s="80">
        <v>3.8</v>
      </c>
      <c r="G48" s="80">
        <v>4.5999999999999996</v>
      </c>
      <c r="H48" s="80">
        <v>0.92</v>
      </c>
      <c r="I48" s="80">
        <v>1.1000000000000001</v>
      </c>
      <c r="J48" s="80">
        <v>11.66</v>
      </c>
      <c r="K48" s="80">
        <v>14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</row>
    <row r="49" spans="1:74" ht="18" customHeight="1" x14ac:dyDescent="0.25">
      <c r="A49" s="96" t="s">
        <v>77</v>
      </c>
      <c r="B49" s="11"/>
      <c r="C49" s="11"/>
      <c r="D49" s="12">
        <f>D40+D42+D43+D44+D46+D47+D48</f>
        <v>683.19999999999993</v>
      </c>
      <c r="E49" s="12">
        <f t="shared" ref="E49:K49" si="1">E40+E42+E43+E44+E46+E47+E48</f>
        <v>849.16000000000008</v>
      </c>
      <c r="F49" s="12">
        <f t="shared" si="1"/>
        <v>28.150000000000002</v>
      </c>
      <c r="G49" s="12">
        <f t="shared" si="1"/>
        <v>36.379999999999995</v>
      </c>
      <c r="H49" s="12">
        <f t="shared" si="1"/>
        <v>20.14</v>
      </c>
      <c r="I49" s="12">
        <f t="shared" si="1"/>
        <v>26.420000000000005</v>
      </c>
      <c r="J49" s="12">
        <f t="shared" si="1"/>
        <v>138.72999999999999</v>
      </c>
      <c r="K49" s="12">
        <f t="shared" si="1"/>
        <v>176.71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</row>
    <row r="50" spans="1:74" ht="19.5" customHeight="1" x14ac:dyDescent="0.25">
      <c r="A50" s="96" t="s">
        <v>78</v>
      </c>
      <c r="B50" s="11"/>
      <c r="C50" s="11"/>
      <c r="D50" s="12">
        <f>D41+D42+D45+D46+D47+D48</f>
        <v>812.09999999999991</v>
      </c>
      <c r="E50" s="12">
        <f t="shared" ref="E50:K50" si="2">E41+E42+E45+E46+E47+E48</f>
        <v>1030.5</v>
      </c>
      <c r="F50" s="12">
        <f t="shared" si="2"/>
        <v>22.92</v>
      </c>
      <c r="G50" s="12">
        <f t="shared" si="2"/>
        <v>29.25</v>
      </c>
      <c r="H50" s="12">
        <f t="shared" si="2"/>
        <v>37.760000000000005</v>
      </c>
      <c r="I50" s="12">
        <f t="shared" si="2"/>
        <v>50.24</v>
      </c>
      <c r="J50" s="12">
        <f t="shared" si="2"/>
        <v>90.46</v>
      </c>
      <c r="K50" s="12">
        <f t="shared" si="2"/>
        <v>110.88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</row>
    <row r="51" spans="1:74" ht="19.5" customHeight="1" x14ac:dyDescent="0.25">
      <c r="A51" s="96"/>
      <c r="B51" s="11"/>
      <c r="C51" s="11"/>
      <c r="D51" s="12"/>
      <c r="E51" s="12"/>
      <c r="F51" s="12"/>
      <c r="G51" s="12"/>
      <c r="H51" s="12"/>
      <c r="I51" s="12"/>
      <c r="J51" s="12"/>
      <c r="K51" s="12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</row>
    <row r="52" spans="1:74" ht="19.5" customHeight="1" x14ac:dyDescent="0.25">
      <c r="A52" s="96"/>
      <c r="B52" s="11"/>
      <c r="C52" s="11"/>
      <c r="D52" s="12"/>
      <c r="E52" s="12"/>
      <c r="F52" s="12"/>
      <c r="G52" s="12"/>
      <c r="H52" s="12"/>
      <c r="I52" s="12"/>
      <c r="J52" s="12"/>
      <c r="K52" s="1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</row>
    <row r="53" spans="1:74" ht="20.25" customHeight="1" x14ac:dyDescent="0.25">
      <c r="A53" s="73" t="s">
        <v>9</v>
      </c>
      <c r="B53" s="16"/>
      <c r="C53" s="16"/>
      <c r="D53" s="80"/>
      <c r="E53" s="80"/>
      <c r="F53" s="80"/>
      <c r="G53" s="80"/>
      <c r="H53" s="80"/>
      <c r="I53" s="80"/>
      <c r="J53" s="80"/>
      <c r="K53" s="80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</row>
    <row r="54" spans="1:74" ht="31.5" customHeight="1" x14ac:dyDescent="0.25">
      <c r="A54" s="100" t="s">
        <v>138</v>
      </c>
      <c r="B54" s="73" t="s">
        <v>139</v>
      </c>
      <c r="C54" s="73" t="s">
        <v>139</v>
      </c>
      <c r="D54" s="79">
        <v>265.60000000000002</v>
      </c>
      <c r="E54" s="79">
        <v>265.5</v>
      </c>
      <c r="F54" s="79">
        <v>7.5</v>
      </c>
      <c r="G54" s="79">
        <v>7.5</v>
      </c>
      <c r="H54" s="79">
        <v>17.7</v>
      </c>
      <c r="I54" s="79">
        <v>17.7</v>
      </c>
      <c r="J54" s="79">
        <v>23.1</v>
      </c>
      <c r="K54" s="79">
        <v>23.1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</row>
    <row r="55" spans="1:74" ht="18.75" customHeight="1" x14ac:dyDescent="0.25">
      <c r="A55" s="83" t="s">
        <v>115</v>
      </c>
      <c r="B55" s="170">
        <v>200</v>
      </c>
      <c r="C55" s="170">
        <v>200</v>
      </c>
      <c r="D55" s="80">
        <v>112</v>
      </c>
      <c r="E55" s="80">
        <v>112</v>
      </c>
      <c r="F55" s="80">
        <v>5.6</v>
      </c>
      <c r="G55" s="80">
        <v>5.6</v>
      </c>
      <c r="H55" s="80">
        <v>6.4</v>
      </c>
      <c r="I55" s="80">
        <v>6.4</v>
      </c>
      <c r="J55" s="80">
        <v>8.1999999999999993</v>
      </c>
      <c r="K55" s="80">
        <v>8.1999999999999993</v>
      </c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</row>
    <row r="56" spans="1:74" ht="18.75" customHeight="1" x14ac:dyDescent="0.25">
      <c r="A56" s="15" t="s">
        <v>48</v>
      </c>
      <c r="B56" s="73">
        <v>100</v>
      </c>
      <c r="C56" s="73">
        <v>150</v>
      </c>
      <c r="D56" s="79">
        <v>47</v>
      </c>
      <c r="E56" s="79">
        <v>70.5</v>
      </c>
      <c r="F56" s="79">
        <v>0.4</v>
      </c>
      <c r="G56" s="79">
        <v>0.6</v>
      </c>
      <c r="H56" s="79">
        <v>0.3</v>
      </c>
      <c r="I56" s="79">
        <v>0.45</v>
      </c>
      <c r="J56" s="79">
        <v>10.3</v>
      </c>
      <c r="K56" s="79">
        <v>15.45</v>
      </c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</row>
    <row r="57" spans="1:74" ht="22.5" customHeight="1" x14ac:dyDescent="0.25">
      <c r="A57" s="96" t="s">
        <v>31</v>
      </c>
      <c r="B57" s="11"/>
      <c r="C57" s="11"/>
      <c r="D57" s="12">
        <f t="shared" ref="D57:K57" si="3">SUM(D54:D56)</f>
        <v>424.6</v>
      </c>
      <c r="E57" s="12">
        <f t="shared" si="3"/>
        <v>448</v>
      </c>
      <c r="F57" s="12">
        <f t="shared" si="3"/>
        <v>13.5</v>
      </c>
      <c r="G57" s="12">
        <f t="shared" si="3"/>
        <v>13.7</v>
      </c>
      <c r="H57" s="12">
        <f t="shared" si="3"/>
        <v>24.400000000000002</v>
      </c>
      <c r="I57" s="12">
        <f t="shared" si="3"/>
        <v>24.55</v>
      </c>
      <c r="J57" s="12">
        <f t="shared" si="3"/>
        <v>41.6</v>
      </c>
      <c r="K57" s="12">
        <f t="shared" si="3"/>
        <v>46.75</v>
      </c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</row>
    <row r="58" spans="1:74" ht="22.5" customHeight="1" x14ac:dyDescent="0.25">
      <c r="A58" s="96" t="s">
        <v>79</v>
      </c>
      <c r="B58" s="11"/>
      <c r="C58" s="11"/>
      <c r="D58" s="12">
        <f>D38+D49+D57</f>
        <v>1563.6999999999998</v>
      </c>
      <c r="E58" s="12">
        <f t="shared" ref="E58:K58" si="4">E38+E49+E57</f>
        <v>1753.06</v>
      </c>
      <c r="F58" s="12">
        <f t="shared" si="4"/>
        <v>54.800000000000004</v>
      </c>
      <c r="G58" s="12">
        <f t="shared" si="4"/>
        <v>63.22999999999999</v>
      </c>
      <c r="H58" s="12">
        <f t="shared" si="4"/>
        <v>59.7</v>
      </c>
      <c r="I58" s="12">
        <f t="shared" si="4"/>
        <v>66.13000000000001</v>
      </c>
      <c r="J58" s="12">
        <f t="shared" si="4"/>
        <v>242.67999999999998</v>
      </c>
      <c r="K58" s="12">
        <f t="shared" si="4"/>
        <v>285.81</v>
      </c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</row>
    <row r="59" spans="1:74" ht="22.5" customHeight="1" x14ac:dyDescent="0.25">
      <c r="A59" s="96" t="s">
        <v>80</v>
      </c>
      <c r="B59" s="11"/>
      <c r="C59" s="11"/>
      <c r="D59" s="12">
        <f t="shared" ref="D59:K59" si="5">D38+D50+D57</f>
        <v>1692.6</v>
      </c>
      <c r="E59" s="12">
        <f t="shared" si="5"/>
        <v>1934.4</v>
      </c>
      <c r="F59" s="12">
        <f t="shared" si="5"/>
        <v>49.57</v>
      </c>
      <c r="G59" s="12">
        <f t="shared" si="5"/>
        <v>56.099999999999994</v>
      </c>
      <c r="H59" s="12">
        <f t="shared" si="5"/>
        <v>77.320000000000007</v>
      </c>
      <c r="I59" s="12">
        <f t="shared" si="5"/>
        <v>89.95</v>
      </c>
      <c r="J59" s="12">
        <f t="shared" si="5"/>
        <v>194.41</v>
      </c>
      <c r="K59" s="12">
        <f t="shared" si="5"/>
        <v>219.98</v>
      </c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</row>
    <row r="60" spans="1:74" ht="22.5" customHeight="1" x14ac:dyDescent="0.25">
      <c r="A60" s="119" t="s">
        <v>54</v>
      </c>
      <c r="B60" s="11"/>
      <c r="C60" s="11"/>
      <c r="D60" s="12">
        <f>D38*75/D58</f>
        <v>21.866406599731409</v>
      </c>
      <c r="E60" s="12">
        <f>E38*78/E58</f>
        <v>20.284645134792875</v>
      </c>
      <c r="F60" s="12"/>
      <c r="G60" s="12"/>
      <c r="H60" s="12"/>
      <c r="I60" s="12"/>
      <c r="J60" s="12"/>
      <c r="K60" s="1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</row>
    <row r="61" spans="1:74" ht="22.5" customHeight="1" x14ac:dyDescent="0.25">
      <c r="A61" s="119" t="s">
        <v>54</v>
      </c>
      <c r="B61" s="11"/>
      <c r="C61" s="11"/>
      <c r="D61" s="12">
        <f>D38*75/D59</f>
        <v>20.201169797943994</v>
      </c>
      <c r="E61" s="12">
        <f>E38*85/E59</f>
        <v>20.032826716294458</v>
      </c>
      <c r="F61" s="12"/>
      <c r="G61" s="12"/>
      <c r="H61" s="12"/>
      <c r="I61" s="12"/>
      <c r="J61" s="12"/>
      <c r="K61" s="1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</row>
    <row r="62" spans="1:74" ht="21" customHeight="1" x14ac:dyDescent="0.25">
      <c r="A62" s="119" t="s">
        <v>55</v>
      </c>
      <c r="B62" s="11"/>
      <c r="C62" s="11"/>
      <c r="D62" s="12">
        <f>D49*75/D58</f>
        <v>32.768433842808719</v>
      </c>
      <c r="E62" s="12">
        <f>E49*70/E58</f>
        <v>33.907110994489642</v>
      </c>
      <c r="F62" s="12"/>
      <c r="G62" s="12"/>
      <c r="H62" s="12"/>
      <c r="I62" s="12"/>
      <c r="J62" s="12"/>
      <c r="K62" s="1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</row>
    <row r="63" spans="1:74" ht="18.75" customHeight="1" x14ac:dyDescent="0.25">
      <c r="A63" s="119" t="s">
        <v>55</v>
      </c>
      <c r="B63" s="11"/>
      <c r="C63" s="11"/>
      <c r="D63" s="12">
        <f>D50*72/D59</f>
        <v>34.545196738745126</v>
      </c>
      <c r="E63" s="12">
        <f>E50*67/E59</f>
        <v>35.692462779156322</v>
      </c>
      <c r="F63" s="12"/>
      <c r="G63" s="12"/>
      <c r="H63" s="12"/>
      <c r="I63" s="12"/>
      <c r="J63" s="12"/>
      <c r="K63" s="1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</row>
    <row r="64" spans="1:74" ht="18" customHeight="1" x14ac:dyDescent="0.25">
      <c r="A64" s="119" t="s">
        <v>56</v>
      </c>
      <c r="B64" s="11"/>
      <c r="C64" s="11"/>
      <c r="D64" s="12">
        <f>D57*70/D58</f>
        <v>19.007482253629217</v>
      </c>
      <c r="E64" s="12">
        <f>E57*70/E58</f>
        <v>17.888720294798809</v>
      </c>
      <c r="F64" s="12"/>
      <c r="G64" s="12"/>
      <c r="H64" s="12"/>
      <c r="I64" s="12"/>
      <c r="J64" s="12"/>
      <c r="K64" s="12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</row>
    <row r="65" spans="1:74" ht="18" customHeight="1" x14ac:dyDescent="0.25">
      <c r="A65" s="119" t="s">
        <v>56</v>
      </c>
      <c r="B65" s="11"/>
      <c r="C65" s="11"/>
      <c r="D65" s="12">
        <f>D57*70/D59</f>
        <v>17.559966914805624</v>
      </c>
      <c r="E65" s="12">
        <f>E57*70/E59</f>
        <v>16.211745244003307</v>
      </c>
      <c r="F65" s="12"/>
      <c r="G65" s="12"/>
      <c r="H65" s="12"/>
      <c r="I65" s="12"/>
      <c r="J65" s="12"/>
      <c r="K65" s="1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</row>
    <row r="66" spans="1:74" ht="20.25" customHeight="1" x14ac:dyDescent="0.25">
      <c r="A66" s="184" t="s">
        <v>0</v>
      </c>
      <c r="B66" s="183" t="s">
        <v>38</v>
      </c>
      <c r="C66" s="183"/>
      <c r="D66" s="183" t="s">
        <v>1</v>
      </c>
      <c r="E66" s="183"/>
      <c r="F66" s="183" t="s">
        <v>2</v>
      </c>
      <c r="G66" s="183"/>
      <c r="H66" s="183" t="s">
        <v>3</v>
      </c>
      <c r="I66" s="183"/>
      <c r="J66" s="183" t="s">
        <v>4</v>
      </c>
      <c r="K66" s="18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</row>
    <row r="67" spans="1:74" ht="25.5" customHeight="1" x14ac:dyDescent="0.25">
      <c r="A67" s="185"/>
      <c r="B67" s="75" t="s">
        <v>21</v>
      </c>
      <c r="C67" s="76" t="s">
        <v>58</v>
      </c>
      <c r="D67" s="75" t="s">
        <v>21</v>
      </c>
      <c r="E67" s="75" t="s">
        <v>58</v>
      </c>
      <c r="F67" s="75" t="s">
        <v>21</v>
      </c>
      <c r="G67" s="75" t="s">
        <v>58</v>
      </c>
      <c r="H67" s="75" t="s">
        <v>21</v>
      </c>
      <c r="I67" s="75" t="s">
        <v>58</v>
      </c>
      <c r="J67" s="75" t="s">
        <v>21</v>
      </c>
      <c r="K67" s="75" t="s">
        <v>58</v>
      </c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</row>
    <row r="68" spans="1:74" ht="17.25" customHeight="1" x14ac:dyDescent="0.25">
      <c r="A68" s="181" t="s">
        <v>22</v>
      </c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</row>
    <row r="69" spans="1:74" ht="15.75" customHeight="1" x14ac:dyDescent="0.25">
      <c r="A69" s="14" t="s">
        <v>12</v>
      </c>
      <c r="B69" s="77"/>
      <c r="C69" s="77"/>
      <c r="D69" s="77"/>
      <c r="E69" s="73"/>
      <c r="F69" s="77"/>
      <c r="G69" s="77"/>
      <c r="H69" s="77"/>
      <c r="I69" s="77"/>
      <c r="J69" s="77"/>
      <c r="K69" s="77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</row>
    <row r="70" spans="1:74" ht="46.5" customHeight="1" x14ac:dyDescent="0.25">
      <c r="A70" s="15" t="s">
        <v>85</v>
      </c>
      <c r="B70" s="168" t="s">
        <v>40</v>
      </c>
      <c r="C70" s="168" t="s">
        <v>65</v>
      </c>
      <c r="D70" s="80">
        <v>481.5</v>
      </c>
      <c r="E70" s="80">
        <v>577.79999999999995</v>
      </c>
      <c r="F70" s="80">
        <v>25.2</v>
      </c>
      <c r="G70" s="80">
        <v>30.3</v>
      </c>
      <c r="H70" s="80">
        <v>26.4</v>
      </c>
      <c r="I70" s="80">
        <v>31.66</v>
      </c>
      <c r="J70" s="80">
        <v>35.4</v>
      </c>
      <c r="K70" s="80">
        <v>42.5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</row>
    <row r="71" spans="1:74" s="1" customFormat="1" ht="15.75" x14ac:dyDescent="0.25">
      <c r="A71" s="15" t="s">
        <v>7</v>
      </c>
      <c r="B71" s="73">
        <v>200</v>
      </c>
      <c r="C71" s="73">
        <v>200</v>
      </c>
      <c r="D71" s="79">
        <v>134</v>
      </c>
      <c r="E71" s="79">
        <v>134</v>
      </c>
      <c r="F71" s="79">
        <v>3.6</v>
      </c>
      <c r="G71" s="79">
        <v>3.6</v>
      </c>
      <c r="H71" s="79">
        <v>2.8</v>
      </c>
      <c r="I71" s="79">
        <v>2.8</v>
      </c>
      <c r="J71" s="79">
        <v>23.4</v>
      </c>
      <c r="K71" s="79">
        <v>23.4</v>
      </c>
    </row>
    <row r="72" spans="1:74" ht="23.25" customHeight="1" x14ac:dyDescent="0.25">
      <c r="A72" s="97" t="s">
        <v>30</v>
      </c>
      <c r="B72" s="73"/>
      <c r="C72" s="73"/>
      <c r="D72" s="10">
        <f>SUM(D70:D71)</f>
        <v>615.5</v>
      </c>
      <c r="E72" s="10">
        <f t="shared" ref="E72:K72" si="6">SUM(E70:E71)</f>
        <v>711.8</v>
      </c>
      <c r="F72" s="10">
        <f t="shared" si="6"/>
        <v>28.8</v>
      </c>
      <c r="G72" s="10">
        <f t="shared" si="6"/>
        <v>33.9</v>
      </c>
      <c r="H72" s="10">
        <f t="shared" si="6"/>
        <v>29.2</v>
      </c>
      <c r="I72" s="10">
        <f t="shared" si="6"/>
        <v>34.46</v>
      </c>
      <c r="J72" s="10">
        <f t="shared" si="6"/>
        <v>58.8</v>
      </c>
      <c r="K72" s="10">
        <f t="shared" si="6"/>
        <v>65.900000000000006</v>
      </c>
    </row>
    <row r="73" spans="1:74" ht="21.75" customHeight="1" x14ac:dyDescent="0.25">
      <c r="A73" s="95" t="s">
        <v>6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</row>
    <row r="74" spans="1:74" ht="16.5" customHeight="1" x14ac:dyDescent="0.25">
      <c r="A74" s="15" t="s">
        <v>140</v>
      </c>
      <c r="B74" s="170">
        <v>50</v>
      </c>
      <c r="C74" s="170">
        <v>70</v>
      </c>
      <c r="D74" s="80">
        <v>60.5</v>
      </c>
      <c r="E74" s="80">
        <v>84.7</v>
      </c>
      <c r="F74" s="80">
        <v>0.8</v>
      </c>
      <c r="G74" s="80">
        <v>1.1200000000000001</v>
      </c>
      <c r="H74" s="87">
        <v>5.05</v>
      </c>
      <c r="I74" s="87">
        <v>7.07</v>
      </c>
      <c r="J74" s="80">
        <v>2.95</v>
      </c>
      <c r="K74" s="80">
        <v>4.13</v>
      </c>
    </row>
    <row r="75" spans="1:74" ht="48.75" customHeight="1" x14ac:dyDescent="0.25">
      <c r="A75" s="84" t="s">
        <v>141</v>
      </c>
      <c r="B75" s="20">
        <v>50</v>
      </c>
      <c r="C75" s="20">
        <v>70</v>
      </c>
      <c r="D75" s="85">
        <v>54.5</v>
      </c>
      <c r="E75" s="85">
        <v>76.3</v>
      </c>
      <c r="F75" s="85">
        <v>0.3</v>
      </c>
      <c r="G75" s="85">
        <v>0.42</v>
      </c>
      <c r="H75" s="85">
        <v>5.55</v>
      </c>
      <c r="I75" s="85">
        <v>7.77</v>
      </c>
      <c r="J75" s="85">
        <v>0.85</v>
      </c>
      <c r="K75" s="85">
        <v>1.19</v>
      </c>
    </row>
    <row r="76" spans="1:74" ht="52.15" customHeight="1" x14ac:dyDescent="0.25">
      <c r="A76" s="15" t="s">
        <v>67</v>
      </c>
      <c r="B76" s="20" t="s">
        <v>19</v>
      </c>
      <c r="C76" s="20" t="s">
        <v>66</v>
      </c>
      <c r="D76" s="86">
        <v>68</v>
      </c>
      <c r="E76" s="86">
        <v>85</v>
      </c>
      <c r="F76" s="85">
        <v>1.8</v>
      </c>
      <c r="G76" s="85">
        <v>2.25</v>
      </c>
      <c r="H76" s="85">
        <v>4.5999999999999996</v>
      </c>
      <c r="I76" s="85">
        <v>5.75</v>
      </c>
      <c r="J76" s="86">
        <v>4.5999999999999996</v>
      </c>
      <c r="K76" s="86">
        <v>5.75</v>
      </c>
    </row>
    <row r="77" spans="1:74" ht="34.5" customHeight="1" x14ac:dyDescent="0.25">
      <c r="A77" s="156" t="s">
        <v>142</v>
      </c>
      <c r="B77" s="132">
        <v>60</v>
      </c>
      <c r="C77" s="132">
        <v>80</v>
      </c>
      <c r="D77" s="133">
        <v>213.6</v>
      </c>
      <c r="E77" s="133">
        <v>284.8</v>
      </c>
      <c r="F77" s="133">
        <v>11</v>
      </c>
      <c r="G77" s="133">
        <v>14.6</v>
      </c>
      <c r="H77" s="133">
        <v>27.7</v>
      </c>
      <c r="I77" s="133">
        <v>36.9</v>
      </c>
      <c r="J77" s="133">
        <v>4.7</v>
      </c>
      <c r="K77" s="133">
        <v>6.3</v>
      </c>
    </row>
    <row r="78" spans="1:74" ht="34.5" customHeight="1" x14ac:dyDescent="0.25">
      <c r="A78" s="156" t="s">
        <v>143</v>
      </c>
      <c r="B78" s="132">
        <v>80</v>
      </c>
      <c r="C78" s="132">
        <v>100</v>
      </c>
      <c r="D78" s="133">
        <v>190</v>
      </c>
      <c r="E78" s="133">
        <v>237.5</v>
      </c>
      <c r="F78" s="133">
        <v>12.9</v>
      </c>
      <c r="G78" s="133">
        <v>16.100000000000001</v>
      </c>
      <c r="H78" s="133">
        <v>9.92</v>
      </c>
      <c r="I78" s="133">
        <v>12.4</v>
      </c>
      <c r="J78" s="133">
        <v>11.7</v>
      </c>
      <c r="K78" s="133">
        <v>14.6</v>
      </c>
    </row>
    <row r="79" spans="1:74" ht="20.25" customHeight="1" x14ac:dyDescent="0.25">
      <c r="A79" s="123" t="s">
        <v>45</v>
      </c>
      <c r="B79" s="115">
        <v>150</v>
      </c>
      <c r="C79" s="115">
        <v>200</v>
      </c>
      <c r="D79" s="101">
        <v>138</v>
      </c>
      <c r="E79" s="101">
        <v>184</v>
      </c>
      <c r="F79" s="101">
        <v>3.15</v>
      </c>
      <c r="G79" s="101">
        <v>4.2</v>
      </c>
      <c r="H79" s="101">
        <v>4.95</v>
      </c>
      <c r="I79" s="101">
        <v>6.6</v>
      </c>
      <c r="J79" s="101">
        <v>20.100000000000001</v>
      </c>
      <c r="K79" s="101">
        <v>26.8</v>
      </c>
    </row>
    <row r="80" spans="1:74" ht="34.9" customHeight="1" x14ac:dyDescent="0.25">
      <c r="A80" s="83" t="s">
        <v>92</v>
      </c>
      <c r="B80" s="117">
        <v>200</v>
      </c>
      <c r="C80" s="117">
        <v>200</v>
      </c>
      <c r="D80" s="80">
        <v>96</v>
      </c>
      <c r="E80" s="80">
        <v>96</v>
      </c>
      <c r="F80" s="80">
        <v>0.6</v>
      </c>
      <c r="G80" s="80">
        <v>0.6</v>
      </c>
      <c r="H80" s="80">
        <v>0</v>
      </c>
      <c r="I80" s="80">
        <v>0</v>
      </c>
      <c r="J80" s="80">
        <v>23.4</v>
      </c>
      <c r="K80" s="80">
        <v>23.4</v>
      </c>
    </row>
    <row r="81" spans="1:11" ht="17.25" customHeight="1" x14ac:dyDescent="0.25">
      <c r="A81" s="15" t="s">
        <v>90</v>
      </c>
      <c r="B81" s="11">
        <v>20</v>
      </c>
      <c r="C81" s="11">
        <v>25</v>
      </c>
      <c r="D81" s="80">
        <v>51.8</v>
      </c>
      <c r="E81" s="80">
        <v>64.7</v>
      </c>
      <c r="F81" s="80">
        <v>1.52</v>
      </c>
      <c r="G81" s="80">
        <v>1.9</v>
      </c>
      <c r="H81" s="80">
        <v>0.64</v>
      </c>
      <c r="I81" s="80">
        <v>0.8</v>
      </c>
      <c r="J81" s="80">
        <v>10</v>
      </c>
      <c r="K81" s="80">
        <v>12.5</v>
      </c>
    </row>
    <row r="82" spans="1:11" ht="17.25" customHeight="1" x14ac:dyDescent="0.25">
      <c r="A82" s="15" t="s">
        <v>8</v>
      </c>
      <c r="B82" s="11">
        <v>25</v>
      </c>
      <c r="C82" s="11">
        <v>30</v>
      </c>
      <c r="D82" s="80">
        <v>62.5</v>
      </c>
      <c r="E82" s="80">
        <v>75</v>
      </c>
      <c r="F82" s="80">
        <v>3.8</v>
      </c>
      <c r="G82" s="80">
        <v>4.5999999999999996</v>
      </c>
      <c r="H82" s="80">
        <v>0.92</v>
      </c>
      <c r="I82" s="80">
        <v>1.1000000000000001</v>
      </c>
      <c r="J82" s="80">
        <v>11.66</v>
      </c>
      <c r="K82" s="80">
        <v>14</v>
      </c>
    </row>
    <row r="83" spans="1:11" ht="22.5" customHeight="1" x14ac:dyDescent="0.25">
      <c r="A83" s="96" t="s">
        <v>77</v>
      </c>
      <c r="B83" s="73"/>
      <c r="C83" s="73"/>
      <c r="D83" s="12">
        <f>D74+D76+D77+D79+D80+D81+D82</f>
        <v>690.4</v>
      </c>
      <c r="E83" s="12">
        <f t="shared" ref="E83:K83" si="7">E74+E76+E77+E79+E80+E81+E82</f>
        <v>874.2</v>
      </c>
      <c r="F83" s="12">
        <f t="shared" si="7"/>
        <v>22.67</v>
      </c>
      <c r="G83" s="12">
        <f t="shared" si="7"/>
        <v>29.269999999999996</v>
      </c>
      <c r="H83" s="12">
        <f t="shared" si="7"/>
        <v>43.86</v>
      </c>
      <c r="I83" s="12">
        <f t="shared" si="7"/>
        <v>58.22</v>
      </c>
      <c r="J83" s="12">
        <f t="shared" si="7"/>
        <v>77.41</v>
      </c>
      <c r="K83" s="12">
        <f t="shared" si="7"/>
        <v>92.88</v>
      </c>
    </row>
    <row r="84" spans="1:11" ht="22.5" customHeight="1" x14ac:dyDescent="0.25">
      <c r="A84" s="96" t="s">
        <v>78</v>
      </c>
      <c r="B84" s="73"/>
      <c r="C84" s="73"/>
      <c r="D84" s="12">
        <f>D75+D76+D78+D79+D80+D81+D82</f>
        <v>660.8</v>
      </c>
      <c r="E84" s="12">
        <f t="shared" ref="E84:K84" si="8">E75+E76+E78+E79+E80+E81+E82</f>
        <v>818.5</v>
      </c>
      <c r="F84" s="12">
        <f t="shared" si="8"/>
        <v>24.07</v>
      </c>
      <c r="G84" s="12">
        <f t="shared" si="8"/>
        <v>30.07</v>
      </c>
      <c r="H84" s="12">
        <f t="shared" si="8"/>
        <v>26.580000000000002</v>
      </c>
      <c r="I84" s="12">
        <f t="shared" si="8"/>
        <v>34.42</v>
      </c>
      <c r="J84" s="12">
        <f t="shared" si="8"/>
        <v>82.31</v>
      </c>
      <c r="K84" s="12">
        <f t="shared" si="8"/>
        <v>98.240000000000009</v>
      </c>
    </row>
    <row r="85" spans="1:11" ht="20.100000000000001" customHeight="1" x14ac:dyDescent="0.25">
      <c r="A85" s="14" t="s">
        <v>9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</row>
    <row r="86" spans="1:11" ht="41.25" customHeight="1" x14ac:dyDescent="0.25">
      <c r="A86" s="90" t="s">
        <v>87</v>
      </c>
      <c r="B86" s="142" t="s">
        <v>88</v>
      </c>
      <c r="C86" s="142" t="s">
        <v>89</v>
      </c>
      <c r="D86" s="85">
        <v>210</v>
      </c>
      <c r="E86" s="85">
        <v>210</v>
      </c>
      <c r="F86" s="85">
        <v>4.4000000000000004</v>
      </c>
      <c r="G86" s="85">
        <v>4.4000000000000004</v>
      </c>
      <c r="H86" s="85">
        <v>1.9</v>
      </c>
      <c r="I86" s="85">
        <v>1.9</v>
      </c>
      <c r="J86" s="85">
        <v>44</v>
      </c>
      <c r="K86" s="85">
        <v>44</v>
      </c>
    </row>
    <row r="87" spans="1:11" ht="20.25" customHeight="1" x14ac:dyDescent="0.25">
      <c r="A87" s="15" t="s">
        <v>10</v>
      </c>
      <c r="B87" s="73">
        <v>200</v>
      </c>
      <c r="C87" s="73">
        <v>200</v>
      </c>
      <c r="D87" s="79">
        <v>102</v>
      </c>
      <c r="E87" s="79">
        <v>102</v>
      </c>
      <c r="F87" s="79">
        <v>0.8</v>
      </c>
      <c r="G87" s="79">
        <v>0.8</v>
      </c>
      <c r="H87" s="79">
        <v>0</v>
      </c>
      <c r="I87" s="79">
        <v>0</v>
      </c>
      <c r="J87" s="79">
        <v>19</v>
      </c>
      <c r="K87" s="79">
        <v>19</v>
      </c>
    </row>
    <row r="88" spans="1:11" ht="20.25" customHeight="1" x14ac:dyDescent="0.25">
      <c r="A88" s="15" t="s">
        <v>86</v>
      </c>
      <c r="B88" s="73">
        <v>100</v>
      </c>
      <c r="C88" s="73">
        <v>100</v>
      </c>
      <c r="D88" s="79">
        <v>95</v>
      </c>
      <c r="E88" s="79">
        <v>95</v>
      </c>
      <c r="F88" s="78">
        <v>1.5</v>
      </c>
      <c r="G88" s="78">
        <v>1.5</v>
      </c>
      <c r="H88" s="79">
        <v>0.2</v>
      </c>
      <c r="I88" s="79">
        <v>0.2</v>
      </c>
      <c r="J88" s="78">
        <v>21.8</v>
      </c>
      <c r="K88" s="78">
        <v>21.8</v>
      </c>
    </row>
    <row r="89" spans="1:11" ht="18" customHeight="1" x14ac:dyDescent="0.25">
      <c r="A89" s="96" t="s">
        <v>31</v>
      </c>
      <c r="B89" s="73"/>
      <c r="C89" s="73"/>
      <c r="D89" s="10">
        <f t="shared" ref="D89:K89" si="9">SUM(D86:D88)</f>
        <v>407</v>
      </c>
      <c r="E89" s="10">
        <f t="shared" si="9"/>
        <v>407</v>
      </c>
      <c r="F89" s="10">
        <f t="shared" si="9"/>
        <v>6.7</v>
      </c>
      <c r="G89" s="10">
        <f t="shared" si="9"/>
        <v>6.7</v>
      </c>
      <c r="H89" s="10">
        <f t="shared" si="9"/>
        <v>2.1</v>
      </c>
      <c r="I89" s="10">
        <f t="shared" si="9"/>
        <v>2.1</v>
      </c>
      <c r="J89" s="10">
        <f t="shared" si="9"/>
        <v>84.8</v>
      </c>
      <c r="K89" s="10">
        <f t="shared" si="9"/>
        <v>84.8</v>
      </c>
    </row>
    <row r="90" spans="1:11" ht="18" customHeight="1" x14ac:dyDescent="0.25">
      <c r="A90" s="96" t="s">
        <v>79</v>
      </c>
      <c r="B90" s="11"/>
      <c r="C90" s="11"/>
      <c r="D90" s="12">
        <f t="shared" ref="D90:K90" si="10">D72+D83+D89</f>
        <v>1712.9</v>
      </c>
      <c r="E90" s="12">
        <f t="shared" si="10"/>
        <v>1993</v>
      </c>
      <c r="F90" s="12">
        <f t="shared" si="10"/>
        <v>58.17</v>
      </c>
      <c r="G90" s="12">
        <f t="shared" si="10"/>
        <v>69.86999999999999</v>
      </c>
      <c r="H90" s="12">
        <f t="shared" si="10"/>
        <v>75.16</v>
      </c>
      <c r="I90" s="12">
        <f t="shared" si="10"/>
        <v>94.78</v>
      </c>
      <c r="J90" s="12">
        <f t="shared" si="10"/>
        <v>221.01</v>
      </c>
      <c r="K90" s="12">
        <f t="shared" si="10"/>
        <v>243.57999999999998</v>
      </c>
    </row>
    <row r="91" spans="1:11" ht="18" customHeight="1" x14ac:dyDescent="0.25">
      <c r="A91" s="96" t="s">
        <v>80</v>
      </c>
      <c r="B91" s="11"/>
      <c r="C91" s="11"/>
      <c r="D91" s="12">
        <f t="shared" ref="D91:K91" si="11">D72+D84+D89</f>
        <v>1683.3</v>
      </c>
      <c r="E91" s="12">
        <f t="shared" si="11"/>
        <v>1937.3</v>
      </c>
      <c r="F91" s="12">
        <f t="shared" si="11"/>
        <v>59.570000000000007</v>
      </c>
      <c r="G91" s="12">
        <f t="shared" si="11"/>
        <v>70.67</v>
      </c>
      <c r="H91" s="12">
        <f t="shared" si="11"/>
        <v>57.88</v>
      </c>
      <c r="I91" s="12">
        <f t="shared" si="11"/>
        <v>70.97999999999999</v>
      </c>
      <c r="J91" s="12">
        <f t="shared" si="11"/>
        <v>225.91000000000003</v>
      </c>
      <c r="K91" s="12">
        <f t="shared" si="11"/>
        <v>248.94</v>
      </c>
    </row>
    <row r="92" spans="1:11" ht="18" customHeight="1" x14ac:dyDescent="0.25">
      <c r="A92" s="119" t="s">
        <v>54</v>
      </c>
      <c r="B92" s="11"/>
      <c r="C92" s="11"/>
      <c r="D92" s="12">
        <f>D72*75/D90</f>
        <v>26.9499095101874</v>
      </c>
      <c r="E92" s="12">
        <f>E72*75/E90</f>
        <v>26.786251881585549</v>
      </c>
      <c r="F92" s="12"/>
      <c r="G92" s="12"/>
      <c r="H92" s="12"/>
      <c r="I92" s="12"/>
      <c r="J92" s="12"/>
      <c r="K92" s="12"/>
    </row>
    <row r="93" spans="1:11" ht="18" customHeight="1" x14ac:dyDescent="0.25">
      <c r="A93" s="119" t="s">
        <v>54</v>
      </c>
      <c r="B93" s="11"/>
      <c r="C93" s="11"/>
      <c r="D93" s="12">
        <f>D72*70/D91</f>
        <v>25.595556347650451</v>
      </c>
      <c r="E93" s="12">
        <f>E72*70/E91</f>
        <v>25.719300056780057</v>
      </c>
      <c r="F93" s="12"/>
      <c r="G93" s="12"/>
      <c r="H93" s="12"/>
      <c r="I93" s="12"/>
      <c r="J93" s="12"/>
      <c r="K93" s="12"/>
    </row>
    <row r="94" spans="1:11" ht="19.5" customHeight="1" x14ac:dyDescent="0.25">
      <c r="A94" s="119" t="s">
        <v>55</v>
      </c>
      <c r="B94" s="11"/>
      <c r="C94" s="11"/>
      <c r="D94" s="12">
        <f>D83*70/D90</f>
        <v>28.214139762975069</v>
      </c>
      <c r="E94" s="12">
        <f>E83*70/E90</f>
        <v>30.704465629703964</v>
      </c>
      <c r="F94" s="12"/>
      <c r="G94" s="12"/>
      <c r="H94" s="12"/>
      <c r="I94" s="12"/>
      <c r="J94" s="12"/>
      <c r="K94" s="12"/>
    </row>
    <row r="95" spans="1:11" ht="15.75" customHeight="1" x14ac:dyDescent="0.25">
      <c r="A95" s="119" t="s">
        <v>55</v>
      </c>
      <c r="B95" s="11"/>
      <c r="C95" s="11"/>
      <c r="D95" s="12">
        <f>D84*70/D91</f>
        <v>27.479356026852017</v>
      </c>
      <c r="E95" s="12">
        <f>E84*70/E91</f>
        <v>29.574665771950652</v>
      </c>
      <c r="F95" s="12"/>
      <c r="G95" s="12"/>
      <c r="H95" s="12"/>
      <c r="I95" s="12"/>
      <c r="J95" s="12"/>
      <c r="K95" s="12"/>
    </row>
    <row r="96" spans="1:11" ht="16.5" customHeight="1" x14ac:dyDescent="0.25">
      <c r="A96" s="119" t="s">
        <v>56</v>
      </c>
      <c r="B96" s="11"/>
      <c r="C96" s="11"/>
      <c r="D96" s="12">
        <f>D89*70/D90</f>
        <v>16.632611360850021</v>
      </c>
      <c r="E96" s="12">
        <f>E89*70/E90</f>
        <v>14.295032614149523</v>
      </c>
      <c r="F96" s="12"/>
      <c r="G96" s="12"/>
      <c r="H96" s="12"/>
      <c r="I96" s="12"/>
      <c r="J96" s="12"/>
      <c r="K96" s="12"/>
    </row>
    <row r="97" spans="1:11" ht="18" customHeight="1" x14ac:dyDescent="0.25">
      <c r="A97" s="119" t="s">
        <v>56</v>
      </c>
      <c r="B97" s="11"/>
      <c r="C97" s="11"/>
      <c r="D97" s="12">
        <f>D89*70/D91</f>
        <v>16.925087625497536</v>
      </c>
      <c r="E97" s="12">
        <f>E89*70/E91</f>
        <v>14.706034171269293</v>
      </c>
      <c r="F97" s="12"/>
      <c r="G97" s="12"/>
      <c r="H97" s="12"/>
      <c r="I97" s="12"/>
      <c r="J97" s="12"/>
      <c r="K97" s="12"/>
    </row>
    <row r="98" spans="1:11" ht="18" customHeight="1" x14ac:dyDescent="0.25">
      <c r="A98" s="119"/>
      <c r="B98" s="11"/>
      <c r="C98" s="11"/>
      <c r="D98" s="12"/>
      <c r="E98" s="12"/>
      <c r="F98" s="12"/>
      <c r="G98" s="12"/>
      <c r="H98" s="12"/>
      <c r="I98" s="12"/>
      <c r="J98" s="12"/>
      <c r="K98" s="12"/>
    </row>
    <row r="99" spans="1:11" ht="18" customHeight="1" x14ac:dyDescent="0.25">
      <c r="A99" s="119"/>
      <c r="B99" s="11"/>
      <c r="C99" s="11"/>
      <c r="D99" s="12"/>
      <c r="E99" s="12"/>
      <c r="F99" s="12"/>
      <c r="G99" s="12"/>
      <c r="H99" s="12"/>
      <c r="I99" s="12"/>
      <c r="J99" s="12"/>
      <c r="K99" s="12"/>
    </row>
    <row r="100" spans="1:11" ht="18" customHeight="1" x14ac:dyDescent="0.25">
      <c r="A100" s="119"/>
      <c r="B100" s="11"/>
      <c r="C100" s="11"/>
      <c r="D100" s="12"/>
      <c r="E100" s="12"/>
      <c r="F100" s="12"/>
      <c r="G100" s="12"/>
      <c r="H100" s="12"/>
      <c r="I100" s="12"/>
      <c r="J100" s="12"/>
      <c r="K100" s="12"/>
    </row>
    <row r="101" spans="1:11" ht="21.75" customHeight="1" x14ac:dyDescent="0.25">
      <c r="A101" s="184" t="s">
        <v>0</v>
      </c>
      <c r="B101" s="183" t="s">
        <v>38</v>
      </c>
      <c r="C101" s="183"/>
      <c r="D101" s="183" t="s">
        <v>1</v>
      </c>
      <c r="E101" s="183"/>
      <c r="F101" s="183" t="s">
        <v>2</v>
      </c>
      <c r="G101" s="183"/>
      <c r="H101" s="183" t="s">
        <v>3</v>
      </c>
      <c r="I101" s="183"/>
      <c r="J101" s="183" t="s">
        <v>4</v>
      </c>
      <c r="K101" s="183"/>
    </row>
    <row r="102" spans="1:11" ht="21.75" customHeight="1" x14ac:dyDescent="0.25">
      <c r="A102" s="185"/>
      <c r="B102" s="75" t="s">
        <v>21</v>
      </c>
      <c r="C102" s="76" t="s">
        <v>58</v>
      </c>
      <c r="D102" s="75" t="s">
        <v>21</v>
      </c>
      <c r="E102" s="75" t="s">
        <v>58</v>
      </c>
      <c r="F102" s="75" t="s">
        <v>21</v>
      </c>
      <c r="G102" s="75" t="s">
        <v>58</v>
      </c>
      <c r="H102" s="75" t="s">
        <v>21</v>
      </c>
      <c r="I102" s="75" t="s">
        <v>58</v>
      </c>
      <c r="J102" s="75" t="s">
        <v>21</v>
      </c>
      <c r="K102" s="75" t="s">
        <v>58</v>
      </c>
    </row>
    <row r="103" spans="1:11" ht="20.100000000000001" customHeight="1" x14ac:dyDescent="0.25">
      <c r="A103" s="181" t="s">
        <v>14</v>
      </c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</row>
    <row r="104" spans="1:11" ht="19.5" customHeight="1" x14ac:dyDescent="0.25">
      <c r="A104" s="22" t="s">
        <v>28</v>
      </c>
      <c r="B104" s="77"/>
      <c r="C104" s="77"/>
      <c r="D104" s="77"/>
      <c r="E104" s="77"/>
      <c r="F104" s="77"/>
      <c r="G104" s="77"/>
      <c r="H104" s="77"/>
      <c r="I104" s="77"/>
      <c r="J104" s="77"/>
      <c r="K104" s="77"/>
    </row>
    <row r="105" spans="1:11" s="1" customFormat="1" ht="20.25" customHeight="1" x14ac:dyDescent="0.25">
      <c r="A105" s="15" t="s">
        <v>81</v>
      </c>
      <c r="B105" s="170">
        <v>200</v>
      </c>
      <c r="C105" s="170">
        <v>200</v>
      </c>
      <c r="D105" s="80">
        <v>216</v>
      </c>
      <c r="E105" s="80">
        <v>216</v>
      </c>
      <c r="F105" s="80">
        <v>7.2</v>
      </c>
      <c r="G105" s="80">
        <v>7.2</v>
      </c>
      <c r="H105" s="80">
        <v>6.8</v>
      </c>
      <c r="I105" s="80">
        <v>6.8</v>
      </c>
      <c r="J105" s="80">
        <v>31.6</v>
      </c>
      <c r="K105" s="80">
        <v>31.6</v>
      </c>
    </row>
    <row r="106" spans="1:11" s="1" customFormat="1" ht="35.25" customHeight="1" x14ac:dyDescent="0.25">
      <c r="A106" s="15" t="s">
        <v>15</v>
      </c>
      <c r="B106" s="170">
        <v>200</v>
      </c>
      <c r="C106" s="170">
        <v>200</v>
      </c>
      <c r="D106" s="80">
        <v>96</v>
      </c>
      <c r="E106" s="80">
        <v>96</v>
      </c>
      <c r="F106" s="80">
        <v>1.4</v>
      </c>
      <c r="G106" s="80">
        <v>1.4</v>
      </c>
      <c r="H106" s="80">
        <v>1</v>
      </c>
      <c r="I106" s="80">
        <v>1</v>
      </c>
      <c r="J106" s="80">
        <v>20.2</v>
      </c>
      <c r="K106" s="80">
        <v>20.2</v>
      </c>
    </row>
    <row r="107" spans="1:11" s="1" customFormat="1" ht="31.5" customHeight="1" x14ac:dyDescent="0.25">
      <c r="A107" s="121" t="s">
        <v>147</v>
      </c>
      <c r="B107" s="170">
        <v>40</v>
      </c>
      <c r="C107" s="170">
        <v>40</v>
      </c>
      <c r="D107" s="80">
        <v>250.4</v>
      </c>
      <c r="E107" s="80">
        <v>250.4</v>
      </c>
      <c r="F107" s="80">
        <v>3.6</v>
      </c>
      <c r="G107" s="80">
        <v>3.6</v>
      </c>
      <c r="H107" s="80">
        <v>10.4</v>
      </c>
      <c r="I107" s="80">
        <v>10.4</v>
      </c>
      <c r="J107" s="80">
        <v>11</v>
      </c>
      <c r="K107" s="80">
        <v>11</v>
      </c>
    </row>
    <row r="108" spans="1:11" ht="19.5" customHeight="1" x14ac:dyDescent="0.25">
      <c r="A108" s="97" t="s">
        <v>30</v>
      </c>
      <c r="B108" s="73"/>
      <c r="C108" s="73"/>
      <c r="D108" s="10">
        <f>SUM(D105:D107)</f>
        <v>562.4</v>
      </c>
      <c r="E108" s="10">
        <f t="shared" ref="E108:K108" si="12">SUM(E105:E107)</f>
        <v>562.4</v>
      </c>
      <c r="F108" s="10">
        <f t="shared" si="12"/>
        <v>12.2</v>
      </c>
      <c r="G108" s="10">
        <f t="shared" si="12"/>
        <v>12.2</v>
      </c>
      <c r="H108" s="10">
        <f t="shared" si="12"/>
        <v>18.2</v>
      </c>
      <c r="I108" s="10">
        <f t="shared" si="12"/>
        <v>18.2</v>
      </c>
      <c r="J108" s="10">
        <f t="shared" si="12"/>
        <v>62.8</v>
      </c>
      <c r="K108" s="10">
        <f t="shared" si="12"/>
        <v>62.8</v>
      </c>
    </row>
    <row r="109" spans="1:11" ht="18" customHeight="1" x14ac:dyDescent="0.25">
      <c r="A109" s="14" t="s">
        <v>6</v>
      </c>
      <c r="B109" s="73"/>
      <c r="C109" s="73"/>
      <c r="D109" s="73"/>
      <c r="E109" s="73"/>
      <c r="F109" s="73"/>
      <c r="G109" s="73"/>
      <c r="H109" s="73"/>
      <c r="I109" s="73"/>
      <c r="J109" s="73"/>
      <c r="K109" s="73"/>
    </row>
    <row r="110" spans="1:11" ht="37.15" customHeight="1" x14ac:dyDescent="0.25">
      <c r="A110" s="15" t="s">
        <v>82</v>
      </c>
      <c r="B110" s="143">
        <v>75</v>
      </c>
      <c r="C110" s="143">
        <v>100</v>
      </c>
      <c r="D110" s="80">
        <v>69</v>
      </c>
      <c r="E110" s="80">
        <v>92</v>
      </c>
      <c r="F110" s="80">
        <v>0.9</v>
      </c>
      <c r="G110" s="80">
        <v>1.2</v>
      </c>
      <c r="H110" s="87">
        <v>0.12</v>
      </c>
      <c r="I110" s="87">
        <v>0.16</v>
      </c>
      <c r="J110" s="80">
        <v>26.55</v>
      </c>
      <c r="K110" s="80">
        <v>35.4</v>
      </c>
    </row>
    <row r="111" spans="1:11" ht="33" customHeight="1" x14ac:dyDescent="0.25">
      <c r="A111" s="99" t="s">
        <v>111</v>
      </c>
      <c r="B111" s="116">
        <v>75</v>
      </c>
      <c r="C111" s="116">
        <v>100</v>
      </c>
      <c r="D111" s="126">
        <v>45</v>
      </c>
      <c r="E111" s="126">
        <v>60</v>
      </c>
      <c r="F111" s="126">
        <v>1.1200000000000001</v>
      </c>
      <c r="G111" s="126">
        <v>1.5</v>
      </c>
      <c r="H111" s="85">
        <v>3</v>
      </c>
      <c r="I111" s="85">
        <v>4.0999999999999996</v>
      </c>
      <c r="J111" s="126">
        <v>5.25</v>
      </c>
      <c r="K111" s="126">
        <v>7</v>
      </c>
    </row>
    <row r="112" spans="1:11" ht="30" customHeight="1" x14ac:dyDescent="0.25">
      <c r="A112" s="99" t="s">
        <v>103</v>
      </c>
      <c r="B112" s="116">
        <v>200</v>
      </c>
      <c r="C112" s="116">
        <v>250</v>
      </c>
      <c r="D112" s="126">
        <v>110</v>
      </c>
      <c r="E112" s="126">
        <v>137.5</v>
      </c>
      <c r="F112" s="126">
        <v>4.4000000000000004</v>
      </c>
      <c r="G112" s="126">
        <v>5.56</v>
      </c>
      <c r="H112" s="85">
        <v>4.2</v>
      </c>
      <c r="I112" s="85">
        <v>5.25</v>
      </c>
      <c r="J112" s="126">
        <v>13.6</v>
      </c>
      <c r="K112" s="126">
        <v>17</v>
      </c>
    </row>
    <row r="113" spans="1:11" ht="31.5" customHeight="1" x14ac:dyDescent="0.25">
      <c r="A113" s="15" t="s">
        <v>144</v>
      </c>
      <c r="B113" s="170">
        <v>65</v>
      </c>
      <c r="C113" s="170">
        <v>100</v>
      </c>
      <c r="D113" s="80">
        <v>173.3</v>
      </c>
      <c r="E113" s="80">
        <v>266.60000000000002</v>
      </c>
      <c r="F113" s="80">
        <v>20.2</v>
      </c>
      <c r="G113" s="80">
        <v>31</v>
      </c>
      <c r="H113" s="80">
        <v>9.8000000000000007</v>
      </c>
      <c r="I113" s="80">
        <v>15</v>
      </c>
      <c r="J113" s="80">
        <v>0.65</v>
      </c>
      <c r="K113" s="80">
        <v>1</v>
      </c>
    </row>
    <row r="114" spans="1:11" ht="33.75" customHeight="1" x14ac:dyDescent="0.25">
      <c r="A114" s="15" t="s">
        <v>145</v>
      </c>
      <c r="B114" s="170">
        <v>60</v>
      </c>
      <c r="C114" s="170">
        <v>80</v>
      </c>
      <c r="D114" s="80">
        <v>119.4</v>
      </c>
      <c r="E114" s="80">
        <v>159.19999999999999</v>
      </c>
      <c r="F114" s="80">
        <v>8.15</v>
      </c>
      <c r="G114" s="80">
        <v>10.86</v>
      </c>
      <c r="H114" s="80">
        <v>5.64</v>
      </c>
      <c r="I114" s="80">
        <v>7.52</v>
      </c>
      <c r="J114" s="80">
        <v>1.92</v>
      </c>
      <c r="K114" s="80">
        <v>2.56</v>
      </c>
    </row>
    <row r="115" spans="1:11" ht="32.25" customHeight="1" x14ac:dyDescent="0.25">
      <c r="A115" s="84" t="s">
        <v>53</v>
      </c>
      <c r="B115" s="120">
        <v>150</v>
      </c>
      <c r="C115" s="120">
        <v>180</v>
      </c>
      <c r="D115" s="98">
        <v>180</v>
      </c>
      <c r="E115" s="98">
        <v>216</v>
      </c>
      <c r="F115" s="98">
        <v>5.0999999999999996</v>
      </c>
      <c r="G115" s="98">
        <v>6.12</v>
      </c>
      <c r="H115" s="98">
        <v>4.3499999999999996</v>
      </c>
      <c r="I115" s="98">
        <v>5.22</v>
      </c>
      <c r="J115" s="98">
        <v>30.3</v>
      </c>
      <c r="K115" s="98">
        <v>36.36</v>
      </c>
    </row>
    <row r="116" spans="1:11" s="1" customFormat="1" ht="20.25" customHeight="1" x14ac:dyDescent="0.25">
      <c r="A116" s="15" t="s">
        <v>47</v>
      </c>
      <c r="B116" s="73">
        <v>200</v>
      </c>
      <c r="C116" s="73">
        <v>200</v>
      </c>
      <c r="D116" s="79">
        <v>130</v>
      </c>
      <c r="E116" s="79">
        <v>130</v>
      </c>
      <c r="F116" s="79">
        <v>0.3</v>
      </c>
      <c r="G116" s="79">
        <v>0.3</v>
      </c>
      <c r="H116" s="79">
        <v>0</v>
      </c>
      <c r="I116" s="79">
        <v>0</v>
      </c>
      <c r="J116" s="79">
        <v>32.4</v>
      </c>
      <c r="K116" s="79">
        <v>32.4</v>
      </c>
    </row>
    <row r="117" spans="1:11" ht="21" customHeight="1" x14ac:dyDescent="0.25">
      <c r="A117" s="15" t="s">
        <v>90</v>
      </c>
      <c r="B117" s="11">
        <v>20</v>
      </c>
      <c r="C117" s="11">
        <v>25</v>
      </c>
      <c r="D117" s="80">
        <v>51.8</v>
      </c>
      <c r="E117" s="80">
        <v>64.7</v>
      </c>
      <c r="F117" s="80">
        <v>1.52</v>
      </c>
      <c r="G117" s="80">
        <v>1.9</v>
      </c>
      <c r="H117" s="80">
        <v>0.64</v>
      </c>
      <c r="I117" s="80">
        <v>0.8</v>
      </c>
      <c r="J117" s="80">
        <v>10</v>
      </c>
      <c r="K117" s="80">
        <v>12.5</v>
      </c>
    </row>
    <row r="118" spans="1:11" ht="20.100000000000001" customHeight="1" x14ac:dyDescent="0.25">
      <c r="A118" s="15" t="s">
        <v>8</v>
      </c>
      <c r="B118" s="11">
        <v>25</v>
      </c>
      <c r="C118" s="11">
        <v>30</v>
      </c>
      <c r="D118" s="80">
        <v>62.5</v>
      </c>
      <c r="E118" s="80">
        <v>75</v>
      </c>
      <c r="F118" s="80">
        <v>3.8</v>
      </c>
      <c r="G118" s="80">
        <v>4.5999999999999996</v>
      </c>
      <c r="H118" s="80">
        <v>0.92</v>
      </c>
      <c r="I118" s="80">
        <v>1.1000000000000001</v>
      </c>
      <c r="J118" s="80">
        <v>11.66</v>
      </c>
      <c r="K118" s="80">
        <v>14</v>
      </c>
    </row>
    <row r="119" spans="1:11" ht="17.25" customHeight="1" x14ac:dyDescent="0.25">
      <c r="A119" s="96" t="s">
        <v>77</v>
      </c>
      <c r="B119" s="73"/>
      <c r="C119" s="73"/>
      <c r="D119" s="12">
        <f>D110+D112+D113+D115+D116+D117+D118</f>
        <v>776.59999999999991</v>
      </c>
      <c r="E119" s="12">
        <f t="shared" ref="E119:K119" si="13">E110+E112+E113+E115+E116+E117+E118</f>
        <v>981.80000000000007</v>
      </c>
      <c r="F119" s="12">
        <f t="shared" si="13"/>
        <v>36.22</v>
      </c>
      <c r="G119" s="12">
        <f t="shared" si="13"/>
        <v>50.679999999999993</v>
      </c>
      <c r="H119" s="12">
        <f t="shared" si="13"/>
        <v>20.03</v>
      </c>
      <c r="I119" s="12">
        <f t="shared" si="13"/>
        <v>27.53</v>
      </c>
      <c r="J119" s="12">
        <f t="shared" si="13"/>
        <v>125.16</v>
      </c>
      <c r="K119" s="12">
        <f t="shared" si="13"/>
        <v>148.66</v>
      </c>
    </row>
    <row r="120" spans="1:11" ht="17.25" customHeight="1" x14ac:dyDescent="0.25">
      <c r="A120" s="96" t="s">
        <v>78</v>
      </c>
      <c r="B120" s="73"/>
      <c r="C120" s="73"/>
      <c r="D120" s="12">
        <f>D111+D112+D114+D115+D116+D117+D118</f>
        <v>698.69999999999993</v>
      </c>
      <c r="E120" s="12">
        <f t="shared" ref="E120:K120" si="14">E111+E112+E114+E115+E116+E117+E118</f>
        <v>842.40000000000009</v>
      </c>
      <c r="F120" s="12">
        <f t="shared" si="14"/>
        <v>24.390000000000004</v>
      </c>
      <c r="G120" s="12">
        <f t="shared" si="14"/>
        <v>30.839999999999996</v>
      </c>
      <c r="H120" s="12">
        <f t="shared" si="14"/>
        <v>18.75</v>
      </c>
      <c r="I120" s="12">
        <f t="shared" si="14"/>
        <v>23.99</v>
      </c>
      <c r="J120" s="12">
        <f t="shared" si="14"/>
        <v>105.13</v>
      </c>
      <c r="K120" s="12">
        <f t="shared" si="14"/>
        <v>121.82</v>
      </c>
    </row>
    <row r="121" spans="1:11" ht="17.25" customHeight="1" x14ac:dyDescent="0.25">
      <c r="A121" s="14" t="s">
        <v>9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</row>
    <row r="122" spans="1:11" ht="32.25" customHeight="1" x14ac:dyDescent="0.25">
      <c r="A122" s="15" t="s">
        <v>146</v>
      </c>
      <c r="B122" s="170">
        <v>150</v>
      </c>
      <c r="C122" s="170">
        <v>150</v>
      </c>
      <c r="D122" s="80">
        <v>73.2</v>
      </c>
      <c r="E122" s="80">
        <v>73.2</v>
      </c>
      <c r="F122" s="80">
        <v>2.5</v>
      </c>
      <c r="G122" s="80">
        <v>2.5</v>
      </c>
      <c r="H122" s="80">
        <v>1</v>
      </c>
      <c r="I122" s="80">
        <v>1</v>
      </c>
      <c r="J122" s="80">
        <v>12.3</v>
      </c>
      <c r="K122" s="80">
        <v>12.3</v>
      </c>
    </row>
    <row r="123" spans="1:11" ht="19.5" customHeight="1" x14ac:dyDescent="0.25">
      <c r="A123" s="15" t="s">
        <v>17</v>
      </c>
      <c r="B123" s="11">
        <v>200</v>
      </c>
      <c r="C123" s="11">
        <v>200</v>
      </c>
      <c r="D123" s="80">
        <v>132</v>
      </c>
      <c r="E123" s="80">
        <v>132</v>
      </c>
      <c r="F123" s="80">
        <v>3.3</v>
      </c>
      <c r="G123" s="80">
        <v>3.3</v>
      </c>
      <c r="H123" s="80">
        <v>3.4</v>
      </c>
      <c r="I123" s="80">
        <v>3.4</v>
      </c>
      <c r="J123" s="80">
        <v>22.4</v>
      </c>
      <c r="K123" s="80">
        <v>22.4</v>
      </c>
    </row>
    <row r="124" spans="1:11" ht="19.5" customHeight="1" x14ac:dyDescent="0.25">
      <c r="A124" s="15" t="s">
        <v>95</v>
      </c>
      <c r="B124" s="11">
        <v>40</v>
      </c>
      <c r="C124" s="11">
        <v>40</v>
      </c>
      <c r="D124" s="80">
        <v>136</v>
      </c>
      <c r="E124" s="80">
        <v>136</v>
      </c>
      <c r="F124" s="80">
        <v>1.4</v>
      </c>
      <c r="G124" s="80">
        <v>1.4</v>
      </c>
      <c r="H124" s="80">
        <v>1.2</v>
      </c>
      <c r="I124" s="80">
        <v>1.2</v>
      </c>
      <c r="J124" s="80">
        <v>30.2</v>
      </c>
      <c r="K124" s="80">
        <v>30.2</v>
      </c>
    </row>
    <row r="125" spans="1:11" s="1" customFormat="1" ht="18.75" customHeight="1" x14ac:dyDescent="0.25">
      <c r="A125" s="96" t="s">
        <v>31</v>
      </c>
      <c r="B125" s="73"/>
      <c r="C125" s="73"/>
      <c r="D125" s="10">
        <f t="shared" ref="D125:K125" si="15">SUM(D122:D124)</f>
        <v>341.2</v>
      </c>
      <c r="E125" s="10">
        <f t="shared" si="15"/>
        <v>341.2</v>
      </c>
      <c r="F125" s="10">
        <f t="shared" si="15"/>
        <v>7.1999999999999993</v>
      </c>
      <c r="G125" s="10">
        <f t="shared" si="15"/>
        <v>7.1999999999999993</v>
      </c>
      <c r="H125" s="10">
        <f t="shared" si="15"/>
        <v>5.6000000000000005</v>
      </c>
      <c r="I125" s="10">
        <f t="shared" si="15"/>
        <v>5.6000000000000005</v>
      </c>
      <c r="J125" s="10">
        <f t="shared" si="15"/>
        <v>64.900000000000006</v>
      </c>
      <c r="K125" s="10">
        <f t="shared" si="15"/>
        <v>64.900000000000006</v>
      </c>
    </row>
    <row r="126" spans="1:11" s="1" customFormat="1" ht="18.75" customHeight="1" x14ac:dyDescent="0.25">
      <c r="A126" s="96" t="s">
        <v>79</v>
      </c>
      <c r="B126" s="11"/>
      <c r="C126" s="11"/>
      <c r="D126" s="12">
        <f>D108+D119+D125</f>
        <v>1680.2</v>
      </c>
      <c r="E126" s="12">
        <f t="shared" ref="E126:K126" si="16">E108+E119+E125</f>
        <v>1885.4</v>
      </c>
      <c r="F126" s="12">
        <f t="shared" si="16"/>
        <v>55.620000000000005</v>
      </c>
      <c r="G126" s="12">
        <f t="shared" si="16"/>
        <v>70.08</v>
      </c>
      <c r="H126" s="12">
        <f t="shared" si="16"/>
        <v>43.830000000000005</v>
      </c>
      <c r="I126" s="12">
        <f t="shared" si="16"/>
        <v>51.330000000000005</v>
      </c>
      <c r="J126" s="12">
        <f t="shared" si="16"/>
        <v>252.85999999999999</v>
      </c>
      <c r="K126" s="12">
        <f t="shared" si="16"/>
        <v>276.36</v>
      </c>
    </row>
    <row r="127" spans="1:11" s="1" customFormat="1" ht="18.75" customHeight="1" x14ac:dyDescent="0.25">
      <c r="A127" s="96" t="s">
        <v>80</v>
      </c>
      <c r="B127" s="11"/>
      <c r="C127" s="11"/>
      <c r="D127" s="12">
        <f>D108+D120+D125</f>
        <v>1602.3</v>
      </c>
      <c r="E127" s="12">
        <f t="shared" ref="E127:K127" si="17">E108+E120+E125</f>
        <v>1746.0000000000002</v>
      </c>
      <c r="F127" s="12">
        <f t="shared" si="17"/>
        <v>43.790000000000006</v>
      </c>
      <c r="G127" s="12">
        <f t="shared" si="17"/>
        <v>50.239999999999995</v>
      </c>
      <c r="H127" s="12">
        <f t="shared" si="17"/>
        <v>42.550000000000004</v>
      </c>
      <c r="I127" s="12">
        <f t="shared" si="17"/>
        <v>47.79</v>
      </c>
      <c r="J127" s="12">
        <f t="shared" si="17"/>
        <v>232.83</v>
      </c>
      <c r="K127" s="12">
        <f t="shared" si="17"/>
        <v>249.52</v>
      </c>
    </row>
    <row r="128" spans="1:11" s="1" customFormat="1" ht="18.75" customHeight="1" x14ac:dyDescent="0.25">
      <c r="A128" s="119" t="s">
        <v>54</v>
      </c>
      <c r="B128" s="11"/>
      <c r="C128" s="11"/>
      <c r="D128" s="12">
        <f>D108*75/D126</f>
        <v>25.104154267349124</v>
      </c>
      <c r="E128" s="12">
        <f>E108*80/E126</f>
        <v>23.863371167921926</v>
      </c>
      <c r="F128" s="12"/>
      <c r="G128" s="12"/>
      <c r="H128" s="12"/>
      <c r="I128" s="12"/>
      <c r="J128" s="12"/>
      <c r="K128" s="12"/>
    </row>
    <row r="129" spans="1:11" s="1" customFormat="1" ht="18.75" customHeight="1" x14ac:dyDescent="0.25">
      <c r="A129" s="119" t="s">
        <v>54</v>
      </c>
      <c r="B129" s="11"/>
      <c r="C129" s="11"/>
      <c r="D129" s="12">
        <f>D108*75/D127</f>
        <v>26.324658303688448</v>
      </c>
      <c r="E129" s="12">
        <f>E108*75/E127</f>
        <v>24.158075601374566</v>
      </c>
      <c r="F129" s="12"/>
      <c r="G129" s="12"/>
      <c r="H129" s="12"/>
      <c r="I129" s="12"/>
      <c r="J129" s="12"/>
      <c r="K129" s="12"/>
    </row>
    <row r="130" spans="1:11" s="1" customFormat="1" ht="19.5" customHeight="1" x14ac:dyDescent="0.25">
      <c r="A130" s="119" t="s">
        <v>55</v>
      </c>
      <c r="B130" s="11"/>
      <c r="C130" s="11"/>
      <c r="D130" s="12">
        <f>D119*75/D126</f>
        <v>34.665516009998804</v>
      </c>
      <c r="E130" s="12">
        <f>E119*68/E126</f>
        <v>35.410204731091547</v>
      </c>
      <c r="F130" s="12"/>
      <c r="G130" s="12"/>
      <c r="H130" s="12"/>
      <c r="I130" s="12"/>
      <c r="J130" s="12"/>
      <c r="K130" s="12"/>
    </row>
    <row r="131" spans="1:11" s="1" customFormat="1" ht="21" customHeight="1" x14ac:dyDescent="0.25">
      <c r="A131" s="119" t="s">
        <v>55</v>
      </c>
      <c r="B131" s="11"/>
      <c r="C131" s="11"/>
      <c r="D131" s="12">
        <f>D120*75/D127</f>
        <v>32.704549709792168</v>
      </c>
      <c r="E131" s="12">
        <f>E120*72/E127</f>
        <v>34.738144329896905</v>
      </c>
      <c r="F131" s="12"/>
      <c r="G131" s="12"/>
      <c r="H131" s="12"/>
      <c r="I131" s="12"/>
      <c r="J131" s="12"/>
      <c r="K131" s="12"/>
    </row>
    <row r="132" spans="1:11" s="1" customFormat="1" ht="17.25" customHeight="1" x14ac:dyDescent="0.25">
      <c r="A132" s="119" t="s">
        <v>56</v>
      </c>
      <c r="B132" s="11"/>
      <c r="C132" s="11"/>
      <c r="D132" s="12">
        <f>D125*75/D126</f>
        <v>15.230329722652066</v>
      </c>
      <c r="E132" s="12">
        <f>E125*75/E126</f>
        <v>13.572716664898694</v>
      </c>
      <c r="F132" s="12"/>
      <c r="G132" s="12"/>
      <c r="H132" s="12"/>
      <c r="I132" s="12"/>
      <c r="J132" s="12"/>
      <c r="K132" s="12"/>
    </row>
    <row r="133" spans="1:11" s="1" customFormat="1" ht="18" customHeight="1" x14ac:dyDescent="0.25">
      <c r="A133" s="119" t="s">
        <v>56</v>
      </c>
      <c r="B133" s="11"/>
      <c r="C133" s="11"/>
      <c r="D133" s="12">
        <f>D125*75/D127</f>
        <v>15.970791986519378</v>
      </c>
      <c r="E133" s="12">
        <f>E125*75/E127</f>
        <v>14.656357388316149</v>
      </c>
      <c r="F133" s="12"/>
      <c r="G133" s="12"/>
      <c r="H133" s="12"/>
      <c r="I133" s="12"/>
      <c r="J133" s="12"/>
      <c r="K133" s="12"/>
    </row>
    <row r="134" spans="1:11" ht="21" customHeight="1" x14ac:dyDescent="0.25">
      <c r="A134" s="184" t="s">
        <v>0</v>
      </c>
      <c r="B134" s="183" t="s">
        <v>38</v>
      </c>
      <c r="C134" s="183"/>
      <c r="D134" s="183" t="s">
        <v>1</v>
      </c>
      <c r="E134" s="183"/>
      <c r="F134" s="183" t="s">
        <v>2</v>
      </c>
      <c r="G134" s="183"/>
      <c r="H134" s="183" t="s">
        <v>3</v>
      </c>
      <c r="I134" s="183"/>
      <c r="J134" s="183" t="s">
        <v>4</v>
      </c>
      <c r="K134" s="183"/>
    </row>
    <row r="135" spans="1:11" ht="23.25" customHeight="1" x14ac:dyDescent="0.25">
      <c r="A135" s="185"/>
      <c r="B135" s="75" t="s">
        <v>21</v>
      </c>
      <c r="C135" s="76" t="s">
        <v>58</v>
      </c>
      <c r="D135" s="75" t="s">
        <v>21</v>
      </c>
      <c r="E135" s="75" t="s">
        <v>58</v>
      </c>
      <c r="F135" s="75" t="s">
        <v>21</v>
      </c>
      <c r="G135" s="75" t="s">
        <v>58</v>
      </c>
      <c r="H135" s="75" t="s">
        <v>21</v>
      </c>
      <c r="I135" s="75" t="s">
        <v>58</v>
      </c>
      <c r="J135" s="75" t="s">
        <v>21</v>
      </c>
      <c r="K135" s="75" t="s">
        <v>58</v>
      </c>
    </row>
    <row r="136" spans="1:11" ht="18.75" customHeight="1" x14ac:dyDescent="0.25">
      <c r="A136" s="181" t="s">
        <v>23</v>
      </c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</row>
    <row r="137" spans="1:11" ht="19.5" customHeight="1" x14ac:dyDescent="0.25">
      <c r="A137" s="17" t="s">
        <v>29</v>
      </c>
      <c r="B137" s="18"/>
      <c r="C137" s="18"/>
      <c r="D137" s="15"/>
      <c r="E137" s="15"/>
      <c r="F137" s="15"/>
      <c r="G137" s="15"/>
      <c r="H137" s="15"/>
      <c r="I137" s="15"/>
      <c r="J137" s="15"/>
      <c r="K137" s="15"/>
    </row>
    <row r="138" spans="1:11" ht="35.25" customHeight="1" x14ac:dyDescent="0.25">
      <c r="A138" s="83" t="s">
        <v>94</v>
      </c>
      <c r="B138" s="20" t="s">
        <v>40</v>
      </c>
      <c r="C138" s="20" t="s">
        <v>64</v>
      </c>
      <c r="D138" s="85">
        <v>304.5</v>
      </c>
      <c r="E138" s="85">
        <v>406</v>
      </c>
      <c r="F138" s="85">
        <v>21.75</v>
      </c>
      <c r="G138" s="86">
        <v>29</v>
      </c>
      <c r="H138" s="85">
        <v>14.9</v>
      </c>
      <c r="I138" s="85">
        <v>19.8</v>
      </c>
      <c r="J138" s="85">
        <v>21</v>
      </c>
      <c r="K138" s="86">
        <v>28</v>
      </c>
    </row>
    <row r="139" spans="1:11" ht="23.25" customHeight="1" x14ac:dyDescent="0.25">
      <c r="A139" s="15" t="s">
        <v>13</v>
      </c>
      <c r="B139" s="73">
        <v>200</v>
      </c>
      <c r="C139" s="73">
        <v>200</v>
      </c>
      <c r="D139" s="79">
        <v>44</v>
      </c>
      <c r="E139" s="79">
        <v>44</v>
      </c>
      <c r="F139" s="79">
        <v>0.8</v>
      </c>
      <c r="G139" s="79">
        <v>0.8</v>
      </c>
      <c r="H139" s="79">
        <v>0.7</v>
      </c>
      <c r="I139" s="79">
        <v>0.7</v>
      </c>
      <c r="J139" s="79">
        <v>8.6999999999999993</v>
      </c>
      <c r="K139" s="79">
        <v>8.6999999999999993</v>
      </c>
    </row>
    <row r="140" spans="1:11" s="1" customFormat="1" ht="20.25" customHeight="1" x14ac:dyDescent="0.25">
      <c r="A140" s="15" t="s">
        <v>33</v>
      </c>
      <c r="B140" s="73">
        <v>45</v>
      </c>
      <c r="C140" s="73">
        <v>45</v>
      </c>
      <c r="D140" s="79">
        <v>146</v>
      </c>
      <c r="E140" s="79">
        <v>146</v>
      </c>
      <c r="F140" s="79">
        <v>7.1</v>
      </c>
      <c r="G140" s="79">
        <v>7.1</v>
      </c>
      <c r="H140" s="79">
        <v>9.1999999999999993</v>
      </c>
      <c r="I140" s="79">
        <v>9.1999999999999993</v>
      </c>
      <c r="J140" s="79">
        <v>8.8000000000000007</v>
      </c>
      <c r="K140" s="79">
        <v>8.8000000000000007</v>
      </c>
    </row>
    <row r="141" spans="1:11" ht="19.5" customHeight="1" x14ac:dyDescent="0.25">
      <c r="A141" s="96" t="s">
        <v>30</v>
      </c>
      <c r="B141" s="11"/>
      <c r="C141" s="11"/>
      <c r="D141" s="12">
        <f>SUM(D138:D140)</f>
        <v>494.5</v>
      </c>
      <c r="E141" s="12">
        <f t="shared" ref="E141:K141" si="18">SUM(E138:E140)</f>
        <v>596</v>
      </c>
      <c r="F141" s="12">
        <f t="shared" si="18"/>
        <v>29.65</v>
      </c>
      <c r="G141" s="12">
        <f t="shared" si="18"/>
        <v>36.9</v>
      </c>
      <c r="H141" s="12">
        <f t="shared" si="18"/>
        <v>24.799999999999997</v>
      </c>
      <c r="I141" s="12">
        <f t="shared" si="18"/>
        <v>29.7</v>
      </c>
      <c r="J141" s="12">
        <f t="shared" si="18"/>
        <v>38.5</v>
      </c>
      <c r="K141" s="12">
        <f t="shared" si="18"/>
        <v>45.5</v>
      </c>
    </row>
    <row r="142" spans="1:11" ht="18.600000000000001" customHeight="1" x14ac:dyDescent="0.25">
      <c r="A142" s="73" t="s">
        <v>6</v>
      </c>
      <c r="B142" s="16"/>
      <c r="C142" s="16"/>
      <c r="D142" s="80"/>
      <c r="E142" s="80"/>
      <c r="F142" s="80"/>
      <c r="G142" s="80"/>
      <c r="H142" s="80"/>
      <c r="I142" s="80"/>
      <c r="J142" s="80"/>
      <c r="K142" s="80"/>
    </row>
    <row r="143" spans="1:11" ht="31.5" customHeight="1" x14ac:dyDescent="0.25">
      <c r="A143" s="15" t="s">
        <v>112</v>
      </c>
      <c r="B143" s="157">
        <v>75</v>
      </c>
      <c r="C143" s="157">
        <v>100</v>
      </c>
      <c r="D143" s="80">
        <v>82.5</v>
      </c>
      <c r="E143" s="80">
        <v>110</v>
      </c>
      <c r="F143" s="80">
        <v>2.33</v>
      </c>
      <c r="G143" s="80">
        <v>3.1</v>
      </c>
      <c r="H143" s="80">
        <v>6.38</v>
      </c>
      <c r="I143" s="80">
        <v>8.5</v>
      </c>
      <c r="J143" s="80">
        <v>3.9</v>
      </c>
      <c r="K143" s="80">
        <v>5.2</v>
      </c>
    </row>
    <row r="144" spans="1:11" ht="20.25" customHeight="1" x14ac:dyDescent="0.25">
      <c r="A144" s="15" t="s">
        <v>150</v>
      </c>
      <c r="B144" s="157">
        <v>60</v>
      </c>
      <c r="C144" s="157">
        <v>80</v>
      </c>
      <c r="D144" s="80">
        <v>84</v>
      </c>
      <c r="E144" s="80">
        <v>112</v>
      </c>
      <c r="F144" s="80">
        <v>1.8</v>
      </c>
      <c r="G144" s="80">
        <v>2.4</v>
      </c>
      <c r="H144" s="80">
        <v>7.2</v>
      </c>
      <c r="I144" s="80">
        <v>9.6</v>
      </c>
      <c r="J144" s="80">
        <v>3.3</v>
      </c>
      <c r="K144" s="80">
        <v>4.4000000000000004</v>
      </c>
    </row>
    <row r="145" spans="1:74" ht="36.75" customHeight="1" x14ac:dyDescent="0.25">
      <c r="A145" s="172" t="s">
        <v>151</v>
      </c>
      <c r="B145" s="150">
        <v>200</v>
      </c>
      <c r="C145" s="150">
        <v>250</v>
      </c>
      <c r="D145" s="107">
        <v>58</v>
      </c>
      <c r="E145" s="107">
        <v>72.5</v>
      </c>
      <c r="F145" s="107">
        <v>2.2999999999999998</v>
      </c>
      <c r="G145" s="107">
        <v>2.88</v>
      </c>
      <c r="H145" s="107">
        <v>1.8</v>
      </c>
      <c r="I145" s="85">
        <v>2.25</v>
      </c>
      <c r="J145" s="107">
        <v>8.1</v>
      </c>
      <c r="K145" s="107">
        <v>10.119999999999999</v>
      </c>
    </row>
    <row r="146" spans="1:74" ht="16.5" customHeight="1" x14ac:dyDescent="0.25">
      <c r="A146" s="172" t="s">
        <v>152</v>
      </c>
      <c r="B146" s="169" t="s">
        <v>155</v>
      </c>
      <c r="C146" s="169" t="s">
        <v>156</v>
      </c>
      <c r="D146" s="107">
        <v>251</v>
      </c>
      <c r="E146" s="107">
        <v>301.2</v>
      </c>
      <c r="F146" s="107">
        <v>9.8000000000000007</v>
      </c>
      <c r="G146" s="107">
        <v>12.25</v>
      </c>
      <c r="H146" s="107">
        <v>12.6</v>
      </c>
      <c r="I146" s="105">
        <v>15.75</v>
      </c>
      <c r="J146" s="107">
        <v>24.6</v>
      </c>
      <c r="K146" s="107">
        <v>30.75</v>
      </c>
    </row>
    <row r="147" spans="1:74" ht="37.15" customHeight="1" x14ac:dyDescent="0.25">
      <c r="A147" s="15" t="s">
        <v>153</v>
      </c>
      <c r="B147" s="130" t="s">
        <v>51</v>
      </c>
      <c r="C147" s="130" t="s">
        <v>52</v>
      </c>
      <c r="D147" s="80">
        <v>183</v>
      </c>
      <c r="E147" s="80">
        <v>274.5</v>
      </c>
      <c r="F147" s="80">
        <v>11.1</v>
      </c>
      <c r="G147" s="80">
        <v>16.7</v>
      </c>
      <c r="H147" s="80">
        <v>19.600000000000001</v>
      </c>
      <c r="I147" s="80">
        <v>29.4</v>
      </c>
      <c r="J147" s="80">
        <v>3.2</v>
      </c>
      <c r="K147" s="80">
        <v>4.8</v>
      </c>
    </row>
    <row r="148" spans="1:74" ht="15.75" customHeight="1" x14ac:dyDescent="0.25">
      <c r="A148" s="123" t="s">
        <v>154</v>
      </c>
      <c r="B148" s="115">
        <v>150</v>
      </c>
      <c r="C148" s="115">
        <v>150</v>
      </c>
      <c r="D148" s="101">
        <v>195</v>
      </c>
      <c r="E148" s="101">
        <v>195</v>
      </c>
      <c r="F148" s="101">
        <v>3.75</v>
      </c>
      <c r="G148" s="101">
        <v>3.75</v>
      </c>
      <c r="H148" s="101">
        <v>5.4</v>
      </c>
      <c r="I148" s="101">
        <v>5.4</v>
      </c>
      <c r="J148" s="101">
        <v>32.85</v>
      </c>
      <c r="K148" s="101">
        <v>32.85</v>
      </c>
    </row>
    <row r="149" spans="1:74" ht="37.5" customHeight="1" x14ac:dyDescent="0.25">
      <c r="A149" s="83" t="s">
        <v>62</v>
      </c>
      <c r="B149" s="118">
        <v>200</v>
      </c>
      <c r="C149" s="118">
        <v>200</v>
      </c>
      <c r="D149" s="80">
        <v>88</v>
      </c>
      <c r="E149" s="80">
        <v>88</v>
      </c>
      <c r="F149" s="80">
        <v>0.2</v>
      </c>
      <c r="G149" s="80">
        <v>0.2</v>
      </c>
      <c r="H149" s="80">
        <v>0.1</v>
      </c>
      <c r="I149" s="80">
        <v>0.1</v>
      </c>
      <c r="J149" s="80">
        <v>21.6</v>
      </c>
      <c r="K149" s="80">
        <v>21.6</v>
      </c>
    </row>
    <row r="150" spans="1:74" ht="20.25" customHeight="1" x14ac:dyDescent="0.25">
      <c r="A150" s="15" t="s">
        <v>90</v>
      </c>
      <c r="B150" s="11">
        <v>20</v>
      </c>
      <c r="C150" s="11">
        <v>25</v>
      </c>
      <c r="D150" s="80">
        <v>51.8</v>
      </c>
      <c r="E150" s="80">
        <v>64.7</v>
      </c>
      <c r="F150" s="80">
        <v>1.52</v>
      </c>
      <c r="G150" s="80">
        <v>1.9</v>
      </c>
      <c r="H150" s="80">
        <v>0.64</v>
      </c>
      <c r="I150" s="80">
        <v>0.8</v>
      </c>
      <c r="J150" s="80">
        <v>10</v>
      </c>
      <c r="K150" s="80">
        <v>12.5</v>
      </c>
    </row>
    <row r="151" spans="1:74" ht="20.25" customHeight="1" x14ac:dyDescent="0.25">
      <c r="A151" s="15" t="s">
        <v>8</v>
      </c>
      <c r="B151" s="11">
        <v>30</v>
      </c>
      <c r="C151" s="11">
        <v>35</v>
      </c>
      <c r="D151" s="80">
        <v>75</v>
      </c>
      <c r="E151" s="80">
        <v>87.5</v>
      </c>
      <c r="F151" s="80">
        <v>4.55</v>
      </c>
      <c r="G151" s="80">
        <v>4.5999999999999996</v>
      </c>
      <c r="H151" s="80">
        <v>1.05</v>
      </c>
      <c r="I151" s="80">
        <v>1.1000000000000001</v>
      </c>
      <c r="J151" s="80">
        <v>14</v>
      </c>
      <c r="K151" s="80">
        <v>14</v>
      </c>
    </row>
    <row r="152" spans="1:74" ht="18" customHeight="1" x14ac:dyDescent="0.25">
      <c r="A152" s="96" t="s">
        <v>77</v>
      </c>
      <c r="B152" s="11"/>
      <c r="C152" s="11"/>
      <c r="D152" s="12">
        <v>696</v>
      </c>
      <c r="E152" s="12">
        <v>823.9</v>
      </c>
      <c r="F152" s="12">
        <f t="shared" ref="F152:K152" si="19">F143+F145+F146+F149+F150+F151</f>
        <v>20.7</v>
      </c>
      <c r="G152" s="12">
        <f t="shared" si="19"/>
        <v>24.93</v>
      </c>
      <c r="H152" s="12">
        <f t="shared" si="19"/>
        <v>22.570000000000004</v>
      </c>
      <c r="I152" s="12">
        <f t="shared" si="19"/>
        <v>28.500000000000004</v>
      </c>
      <c r="J152" s="12">
        <f t="shared" si="19"/>
        <v>82.2</v>
      </c>
      <c r="K152" s="12">
        <f t="shared" si="19"/>
        <v>94.17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</row>
    <row r="153" spans="1:74" ht="18" customHeight="1" x14ac:dyDescent="0.25">
      <c r="A153" s="96" t="s">
        <v>78</v>
      </c>
      <c r="B153" s="11"/>
      <c r="C153" s="11"/>
      <c r="D153" s="12">
        <f>D144+D145+D147+D148+D149+D150+D151</f>
        <v>734.8</v>
      </c>
      <c r="E153" s="12">
        <f t="shared" ref="E153:K153" si="20">E144+E145+E147+E148+E149+E150+E151</f>
        <v>894.2</v>
      </c>
      <c r="F153" s="12">
        <f t="shared" si="20"/>
        <v>25.22</v>
      </c>
      <c r="G153" s="12">
        <f t="shared" si="20"/>
        <v>32.429999999999993</v>
      </c>
      <c r="H153" s="12">
        <f t="shared" si="20"/>
        <v>35.79</v>
      </c>
      <c r="I153" s="12">
        <f t="shared" si="20"/>
        <v>48.65</v>
      </c>
      <c r="J153" s="12">
        <f t="shared" si="20"/>
        <v>93.050000000000011</v>
      </c>
      <c r="K153" s="12">
        <f t="shared" si="20"/>
        <v>100.27000000000001</v>
      </c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</row>
    <row r="154" spans="1:74" ht="18.75" customHeight="1" x14ac:dyDescent="0.25">
      <c r="A154" s="73" t="s">
        <v>9</v>
      </c>
      <c r="B154" s="18"/>
      <c r="C154" s="18"/>
      <c r="D154" s="89"/>
      <c r="E154" s="89"/>
      <c r="F154" s="89"/>
      <c r="G154" s="89"/>
      <c r="H154" s="89"/>
      <c r="I154" s="89"/>
      <c r="J154" s="89"/>
      <c r="K154" s="89"/>
    </row>
    <row r="155" spans="1:74" ht="19.5" customHeight="1" x14ac:dyDescent="0.25">
      <c r="A155" s="15" t="s">
        <v>157</v>
      </c>
      <c r="B155" s="170" t="s">
        <v>158</v>
      </c>
      <c r="C155" s="170" t="s">
        <v>40</v>
      </c>
      <c r="D155" s="80">
        <v>174</v>
      </c>
      <c r="E155" s="80">
        <v>208.8</v>
      </c>
      <c r="F155" s="80">
        <v>8.9</v>
      </c>
      <c r="G155" s="80">
        <v>10.68</v>
      </c>
      <c r="H155" s="80">
        <v>14.3</v>
      </c>
      <c r="I155" s="80">
        <v>17.16</v>
      </c>
      <c r="J155" s="80">
        <v>32.299999999999997</v>
      </c>
      <c r="K155" s="80">
        <v>38.76</v>
      </c>
    </row>
    <row r="156" spans="1:74" ht="20.100000000000001" customHeight="1" x14ac:dyDescent="0.25">
      <c r="A156" s="83" t="s">
        <v>99</v>
      </c>
      <c r="B156" s="163">
        <v>200</v>
      </c>
      <c r="C156" s="163">
        <v>200</v>
      </c>
      <c r="D156" s="80">
        <v>166.8</v>
      </c>
      <c r="E156" s="80">
        <v>166.8</v>
      </c>
      <c r="F156" s="80">
        <v>5.2</v>
      </c>
      <c r="G156" s="80">
        <v>5.2</v>
      </c>
      <c r="H156" s="80">
        <v>4.5</v>
      </c>
      <c r="I156" s="80">
        <v>4.5</v>
      </c>
      <c r="J156" s="80">
        <v>21.2</v>
      </c>
      <c r="K156" s="80">
        <v>21.2</v>
      </c>
    </row>
    <row r="157" spans="1:74" ht="20.100000000000001" customHeight="1" x14ac:dyDescent="0.25">
      <c r="A157" s="15" t="s">
        <v>50</v>
      </c>
      <c r="B157" s="11">
        <v>100</v>
      </c>
      <c r="C157" s="11">
        <v>150</v>
      </c>
      <c r="D157" s="80">
        <v>47</v>
      </c>
      <c r="E157" s="80">
        <v>70.5</v>
      </c>
      <c r="F157" s="80">
        <v>0.4</v>
      </c>
      <c r="G157" s="80">
        <v>0.6</v>
      </c>
      <c r="H157" s="80">
        <v>2.4</v>
      </c>
      <c r="I157" s="80">
        <v>3.6</v>
      </c>
      <c r="J157" s="80">
        <v>9.8000000000000007</v>
      </c>
      <c r="K157" s="80">
        <v>14.7</v>
      </c>
    </row>
    <row r="158" spans="1:74" ht="20.100000000000001" customHeight="1" x14ac:dyDescent="0.25">
      <c r="A158" s="96" t="s">
        <v>31</v>
      </c>
      <c r="B158" s="11"/>
      <c r="C158" s="11"/>
      <c r="D158" s="12">
        <f t="shared" ref="D158:K158" si="21">SUM(D155:D157)</f>
        <v>387.8</v>
      </c>
      <c r="E158" s="12">
        <f t="shared" si="21"/>
        <v>446.1</v>
      </c>
      <c r="F158" s="12">
        <f t="shared" si="21"/>
        <v>14.500000000000002</v>
      </c>
      <c r="G158" s="12">
        <f t="shared" si="21"/>
        <v>16.48</v>
      </c>
      <c r="H158" s="12">
        <f t="shared" si="21"/>
        <v>21.2</v>
      </c>
      <c r="I158" s="12">
        <f t="shared" si="21"/>
        <v>25.26</v>
      </c>
      <c r="J158" s="12">
        <f t="shared" si="21"/>
        <v>63.3</v>
      </c>
      <c r="K158" s="12">
        <f t="shared" si="21"/>
        <v>74.66</v>
      </c>
    </row>
    <row r="159" spans="1:74" ht="20.100000000000001" customHeight="1" x14ac:dyDescent="0.25">
      <c r="A159" s="96" t="s">
        <v>79</v>
      </c>
      <c r="B159" s="11"/>
      <c r="C159" s="11"/>
      <c r="D159" s="12">
        <f>D141+D152+D158</f>
        <v>1578.3</v>
      </c>
      <c r="E159" s="12">
        <f t="shared" ref="E159:K159" si="22">E141+E152+E158</f>
        <v>1866</v>
      </c>
      <c r="F159" s="12">
        <f t="shared" si="22"/>
        <v>64.849999999999994</v>
      </c>
      <c r="G159" s="12">
        <f t="shared" si="22"/>
        <v>78.31</v>
      </c>
      <c r="H159" s="12">
        <f t="shared" si="22"/>
        <v>68.570000000000007</v>
      </c>
      <c r="I159" s="12">
        <f t="shared" si="22"/>
        <v>83.460000000000008</v>
      </c>
      <c r="J159" s="12">
        <f t="shared" si="22"/>
        <v>184</v>
      </c>
      <c r="K159" s="12">
        <f t="shared" si="22"/>
        <v>214.33</v>
      </c>
    </row>
    <row r="160" spans="1:74" ht="20.100000000000001" customHeight="1" x14ac:dyDescent="0.25">
      <c r="A160" s="96" t="s">
        <v>80</v>
      </c>
      <c r="B160" s="11"/>
      <c r="C160" s="11"/>
      <c r="D160" s="12">
        <f>D141+D153+D158</f>
        <v>1617.1</v>
      </c>
      <c r="E160" s="12">
        <f t="shared" ref="E160:K160" si="23">E141+E153+E158</f>
        <v>1936.3000000000002</v>
      </c>
      <c r="F160" s="12">
        <f t="shared" si="23"/>
        <v>69.37</v>
      </c>
      <c r="G160" s="12">
        <f t="shared" si="23"/>
        <v>85.809999999999988</v>
      </c>
      <c r="H160" s="12">
        <f t="shared" si="23"/>
        <v>81.789999999999992</v>
      </c>
      <c r="I160" s="12">
        <f t="shared" si="23"/>
        <v>103.61</v>
      </c>
      <c r="J160" s="12">
        <f t="shared" si="23"/>
        <v>194.85000000000002</v>
      </c>
      <c r="K160" s="12">
        <f t="shared" si="23"/>
        <v>220.43</v>
      </c>
    </row>
    <row r="161" spans="1:11" ht="20.100000000000001" customHeight="1" x14ac:dyDescent="0.25">
      <c r="A161" s="119" t="s">
        <v>54</v>
      </c>
      <c r="B161" s="11"/>
      <c r="C161" s="11"/>
      <c r="D161" s="12">
        <f>D141*75/D159</f>
        <v>23.498384337578408</v>
      </c>
      <c r="E161" s="12">
        <f>E141*75/E159</f>
        <v>23.95498392282958</v>
      </c>
      <c r="F161" s="12"/>
      <c r="G161" s="12"/>
      <c r="H161" s="12"/>
      <c r="I161" s="12"/>
      <c r="J161" s="12"/>
      <c r="K161" s="12"/>
    </row>
    <row r="162" spans="1:11" ht="20.100000000000001" customHeight="1" x14ac:dyDescent="0.25">
      <c r="A162" s="119" t="s">
        <v>54</v>
      </c>
      <c r="B162" s="11"/>
      <c r="C162" s="11"/>
      <c r="D162" s="12">
        <f>D141*75/D160</f>
        <v>22.934574237833161</v>
      </c>
      <c r="E162" s="12">
        <f>E141*75/E160</f>
        <v>23.0852657129577</v>
      </c>
      <c r="F162" s="12"/>
      <c r="G162" s="12"/>
      <c r="H162" s="12"/>
      <c r="I162" s="12"/>
      <c r="J162" s="12"/>
      <c r="K162" s="12"/>
    </row>
    <row r="163" spans="1:11" ht="18.75" customHeight="1" x14ac:dyDescent="0.25">
      <c r="A163" s="119" t="s">
        <v>55</v>
      </c>
      <c r="B163" s="11"/>
      <c r="C163" s="11"/>
      <c r="D163" s="12">
        <f>D152*75/D159</f>
        <v>33.073560159665462</v>
      </c>
      <c r="E163" s="12">
        <f>E152*75/E159</f>
        <v>33.114951768488744</v>
      </c>
      <c r="F163" s="12"/>
      <c r="G163" s="12"/>
      <c r="H163" s="12"/>
      <c r="I163" s="12"/>
      <c r="J163" s="12"/>
      <c r="K163" s="12"/>
    </row>
    <row r="164" spans="1:11" ht="21" customHeight="1" x14ac:dyDescent="0.25">
      <c r="A164" s="119" t="s">
        <v>55</v>
      </c>
      <c r="B164" s="11"/>
      <c r="C164" s="11"/>
      <c r="D164" s="12">
        <f>D153*75/D160</f>
        <v>34.07952507575289</v>
      </c>
      <c r="E164" s="12">
        <f>E153*75/E160</f>
        <v>34.635645302897274</v>
      </c>
      <c r="F164" s="12"/>
      <c r="G164" s="12"/>
      <c r="H164" s="12"/>
      <c r="I164" s="12"/>
      <c r="J164" s="12"/>
      <c r="K164" s="12"/>
    </row>
    <row r="165" spans="1:11" ht="21" customHeight="1" x14ac:dyDescent="0.25">
      <c r="A165" s="119" t="s">
        <v>56</v>
      </c>
      <c r="B165" s="11"/>
      <c r="C165" s="11"/>
      <c r="D165" s="12">
        <f>D158*75/D159</f>
        <v>18.428055502756131</v>
      </c>
      <c r="E165" s="12">
        <f>E158*75/E159</f>
        <v>17.930064308681672</v>
      </c>
      <c r="F165" s="12"/>
      <c r="G165" s="12"/>
      <c r="H165" s="12"/>
      <c r="I165" s="12"/>
      <c r="J165" s="12"/>
      <c r="K165" s="12"/>
    </row>
    <row r="166" spans="1:11" ht="19.5" customHeight="1" x14ac:dyDescent="0.25">
      <c r="A166" s="119" t="s">
        <v>56</v>
      </c>
      <c r="B166" s="11"/>
      <c r="C166" s="11"/>
      <c r="D166" s="12">
        <f>D158*75/D160</f>
        <v>17.985900686413952</v>
      </c>
      <c r="E166" s="12">
        <f>E158*75/E160</f>
        <v>17.279088984145016</v>
      </c>
      <c r="F166" s="12"/>
      <c r="G166" s="12"/>
      <c r="H166" s="12"/>
      <c r="I166" s="12"/>
      <c r="J166" s="12"/>
      <c r="K166" s="12"/>
    </row>
    <row r="167" spans="1:11" ht="19.5" customHeight="1" x14ac:dyDescent="0.25">
      <c r="A167" s="184" t="s">
        <v>0</v>
      </c>
      <c r="B167" s="183" t="s">
        <v>38</v>
      </c>
      <c r="C167" s="183"/>
      <c r="D167" s="183" t="s">
        <v>1</v>
      </c>
      <c r="E167" s="183"/>
      <c r="F167" s="183" t="s">
        <v>2</v>
      </c>
      <c r="G167" s="183"/>
      <c r="H167" s="183" t="s">
        <v>3</v>
      </c>
      <c r="I167" s="183"/>
      <c r="J167" s="183" t="s">
        <v>4</v>
      </c>
      <c r="K167" s="183"/>
    </row>
    <row r="168" spans="1:11" ht="16.5" customHeight="1" x14ac:dyDescent="0.25">
      <c r="A168" s="185"/>
      <c r="B168" s="75" t="s">
        <v>21</v>
      </c>
      <c r="C168" s="76" t="s">
        <v>58</v>
      </c>
      <c r="D168" s="75" t="s">
        <v>21</v>
      </c>
      <c r="E168" s="75" t="s">
        <v>58</v>
      </c>
      <c r="F168" s="75" t="s">
        <v>21</v>
      </c>
      <c r="G168" s="75" t="s">
        <v>58</v>
      </c>
      <c r="H168" s="75" t="s">
        <v>21</v>
      </c>
      <c r="I168" s="75" t="s">
        <v>58</v>
      </c>
      <c r="J168" s="75" t="s">
        <v>21</v>
      </c>
      <c r="K168" s="75" t="s">
        <v>58</v>
      </c>
    </row>
    <row r="169" spans="1:11" ht="21" customHeight="1" x14ac:dyDescent="0.25">
      <c r="A169" s="194" t="s">
        <v>18</v>
      </c>
      <c r="B169" s="195"/>
      <c r="C169" s="195"/>
      <c r="D169" s="195"/>
      <c r="E169" s="195"/>
      <c r="F169" s="195"/>
      <c r="G169" s="195"/>
      <c r="H169" s="195"/>
      <c r="I169" s="195"/>
      <c r="J169" s="195"/>
      <c r="K169" s="196"/>
    </row>
    <row r="170" spans="1:11" ht="22.5" customHeight="1" x14ac:dyDescent="0.25">
      <c r="A170" s="14" t="s">
        <v>28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36.75" customHeight="1" x14ac:dyDescent="0.25">
      <c r="A171" s="154" t="s">
        <v>113</v>
      </c>
      <c r="B171" s="147">
        <v>30</v>
      </c>
      <c r="C171" s="147">
        <v>40</v>
      </c>
      <c r="D171" s="148">
        <v>13.8</v>
      </c>
      <c r="E171" s="148">
        <v>18.399999999999999</v>
      </c>
      <c r="F171" s="107">
        <v>0.24</v>
      </c>
      <c r="G171" s="149">
        <v>0.32</v>
      </c>
      <c r="H171" s="149">
        <v>0.03</v>
      </c>
      <c r="I171" s="87">
        <v>0.04</v>
      </c>
      <c r="J171" s="107">
        <v>0.6</v>
      </c>
      <c r="K171" s="107">
        <v>0.8</v>
      </c>
    </row>
    <row r="172" spans="1:11" s="1" customFormat="1" ht="18.75" customHeight="1" x14ac:dyDescent="0.25">
      <c r="A172" s="84" t="s">
        <v>34</v>
      </c>
      <c r="B172" s="120">
        <v>150</v>
      </c>
      <c r="C172" s="120">
        <v>150</v>
      </c>
      <c r="D172" s="98">
        <v>300</v>
      </c>
      <c r="E172" s="98">
        <v>300</v>
      </c>
      <c r="F172" s="98">
        <v>16.649999999999999</v>
      </c>
      <c r="G172" s="98">
        <v>16.649999999999999</v>
      </c>
      <c r="H172" s="98">
        <v>22.35</v>
      </c>
      <c r="I172" s="98">
        <v>22.35</v>
      </c>
      <c r="J172" s="98">
        <v>8.4</v>
      </c>
      <c r="K172" s="98">
        <v>8.4</v>
      </c>
    </row>
    <row r="173" spans="1:11" ht="52.5" customHeight="1" x14ac:dyDescent="0.25">
      <c r="A173" s="15" t="s">
        <v>32</v>
      </c>
      <c r="B173" s="73">
        <v>200</v>
      </c>
      <c r="C173" s="73">
        <v>200</v>
      </c>
      <c r="D173" s="79">
        <v>73.8</v>
      </c>
      <c r="E173" s="79">
        <v>73.8</v>
      </c>
      <c r="F173" s="79">
        <v>0.2</v>
      </c>
      <c r="G173" s="79">
        <v>0.2</v>
      </c>
      <c r="H173" s="79">
        <v>0.1</v>
      </c>
      <c r="I173" s="79">
        <v>0.1</v>
      </c>
      <c r="J173" s="79">
        <v>19.399999999999999</v>
      </c>
      <c r="K173" s="79">
        <v>19.399999999999999</v>
      </c>
    </row>
    <row r="174" spans="1:11" s="1" customFormat="1" ht="17.25" customHeight="1" x14ac:dyDescent="0.25">
      <c r="A174" s="15" t="s">
        <v>90</v>
      </c>
      <c r="B174" s="11">
        <v>20</v>
      </c>
      <c r="C174" s="11">
        <v>25</v>
      </c>
      <c r="D174" s="80">
        <v>51.8</v>
      </c>
      <c r="E174" s="80">
        <v>64.7</v>
      </c>
      <c r="F174" s="80">
        <v>1.52</v>
      </c>
      <c r="G174" s="80">
        <v>1.9</v>
      </c>
      <c r="H174" s="80">
        <v>0.64</v>
      </c>
      <c r="I174" s="80">
        <v>0.8</v>
      </c>
      <c r="J174" s="80">
        <v>10</v>
      </c>
      <c r="K174" s="80">
        <v>12.5</v>
      </c>
    </row>
    <row r="175" spans="1:11" s="1" customFormat="1" ht="17.25" customHeight="1" x14ac:dyDescent="0.25">
      <c r="A175" s="15" t="s">
        <v>8</v>
      </c>
      <c r="B175" s="11">
        <v>30</v>
      </c>
      <c r="C175" s="11">
        <v>35</v>
      </c>
      <c r="D175" s="80">
        <v>75</v>
      </c>
      <c r="E175" s="80">
        <v>87.5</v>
      </c>
      <c r="F175" s="80">
        <v>4.55</v>
      </c>
      <c r="G175" s="80">
        <v>4.5999999999999996</v>
      </c>
      <c r="H175" s="80">
        <v>1.05</v>
      </c>
      <c r="I175" s="80">
        <v>1.1000000000000001</v>
      </c>
      <c r="J175" s="80">
        <v>14</v>
      </c>
      <c r="K175" s="80">
        <v>14</v>
      </c>
    </row>
    <row r="176" spans="1:11" s="1" customFormat="1" ht="21.75" customHeight="1" x14ac:dyDescent="0.25">
      <c r="A176" s="97" t="s">
        <v>30</v>
      </c>
      <c r="B176" s="14"/>
      <c r="C176" s="14"/>
      <c r="D176" s="12">
        <f>SUM(D171:D175)</f>
        <v>514.40000000000009</v>
      </c>
      <c r="E176" s="12">
        <f t="shared" ref="E176:K176" si="24">SUM(E171:E175)</f>
        <v>544.4</v>
      </c>
      <c r="F176" s="12">
        <f t="shared" si="24"/>
        <v>23.159999999999997</v>
      </c>
      <c r="G176" s="12">
        <f t="shared" si="24"/>
        <v>23.669999999999995</v>
      </c>
      <c r="H176" s="12">
        <f t="shared" si="24"/>
        <v>24.170000000000005</v>
      </c>
      <c r="I176" s="12">
        <f t="shared" si="24"/>
        <v>24.390000000000004</v>
      </c>
      <c r="J176" s="12">
        <f t="shared" si="24"/>
        <v>52.4</v>
      </c>
      <c r="K176" s="12">
        <f t="shared" si="24"/>
        <v>55.1</v>
      </c>
    </row>
    <row r="177" spans="1:11" s="1" customFormat="1" ht="21.75" customHeight="1" x14ac:dyDescent="0.25">
      <c r="A177" s="14" t="s">
        <v>6</v>
      </c>
      <c r="B177" s="139"/>
      <c r="C177" s="139"/>
      <c r="D177" s="12"/>
      <c r="E177" s="12"/>
      <c r="F177" s="12"/>
      <c r="G177" s="12"/>
      <c r="H177" s="12"/>
      <c r="I177" s="12"/>
      <c r="J177" s="12"/>
      <c r="K177" s="12"/>
    </row>
    <row r="178" spans="1:11" s="6" customFormat="1" ht="53.45" customHeight="1" x14ac:dyDescent="0.25">
      <c r="A178" s="83" t="s">
        <v>83</v>
      </c>
      <c r="B178" s="11">
        <v>75</v>
      </c>
      <c r="C178" s="11">
        <v>100</v>
      </c>
      <c r="D178" s="80">
        <v>100.5</v>
      </c>
      <c r="E178" s="80">
        <v>134</v>
      </c>
      <c r="F178" s="80">
        <v>1.35</v>
      </c>
      <c r="G178" s="80">
        <v>1.8</v>
      </c>
      <c r="H178" s="80">
        <v>8.4</v>
      </c>
      <c r="I178" s="80">
        <v>11.2</v>
      </c>
      <c r="J178" s="80">
        <v>4.95</v>
      </c>
      <c r="K178" s="80">
        <v>6.6</v>
      </c>
    </row>
    <row r="179" spans="1:11" s="6" customFormat="1" ht="33.75" customHeight="1" x14ac:dyDescent="0.25">
      <c r="A179" s="15" t="s">
        <v>159</v>
      </c>
      <c r="B179" s="164">
        <v>75</v>
      </c>
      <c r="C179" s="164">
        <v>100</v>
      </c>
      <c r="D179" s="80">
        <v>103.5</v>
      </c>
      <c r="E179" s="80">
        <v>138</v>
      </c>
      <c r="F179" s="80">
        <v>2.1</v>
      </c>
      <c r="G179" s="80">
        <v>2.8</v>
      </c>
      <c r="H179" s="80">
        <v>9.52</v>
      </c>
      <c r="I179" s="80">
        <v>12.7</v>
      </c>
      <c r="J179" s="80">
        <v>2.33</v>
      </c>
      <c r="K179" s="80">
        <v>3.1</v>
      </c>
    </row>
    <row r="180" spans="1:11" s="6" customFormat="1" ht="48.75" customHeight="1" x14ac:dyDescent="0.25">
      <c r="A180" s="84" t="s">
        <v>63</v>
      </c>
      <c r="B180" s="20" t="s">
        <v>19</v>
      </c>
      <c r="C180" s="20" t="s">
        <v>66</v>
      </c>
      <c r="D180" s="85">
        <v>86</v>
      </c>
      <c r="E180" s="85">
        <v>107.5</v>
      </c>
      <c r="F180" s="85">
        <v>1.6</v>
      </c>
      <c r="G180" s="85">
        <v>2</v>
      </c>
      <c r="H180" s="85">
        <v>4.5999999999999996</v>
      </c>
      <c r="I180" s="85">
        <v>5.75</v>
      </c>
      <c r="J180" s="85">
        <v>5.75</v>
      </c>
      <c r="K180" s="85">
        <v>11.75</v>
      </c>
    </row>
    <row r="181" spans="1:11" s="6" customFormat="1" ht="19.5" customHeight="1" x14ac:dyDescent="0.25">
      <c r="A181" s="84" t="s">
        <v>168</v>
      </c>
      <c r="B181" s="20">
        <v>20</v>
      </c>
      <c r="C181" s="20">
        <v>30</v>
      </c>
      <c r="D181" s="85">
        <v>84</v>
      </c>
      <c r="E181" s="85">
        <v>126</v>
      </c>
      <c r="F181" s="85">
        <v>4.4000000000000004</v>
      </c>
      <c r="G181" s="85">
        <v>6.6</v>
      </c>
      <c r="H181" s="85">
        <v>7.32</v>
      </c>
      <c r="I181" s="85">
        <v>10.98</v>
      </c>
      <c r="J181" s="85">
        <v>0.14000000000000001</v>
      </c>
      <c r="K181" s="85">
        <v>0.21</v>
      </c>
    </row>
    <row r="182" spans="1:11" s="6" customFormat="1" ht="21" customHeight="1" x14ac:dyDescent="0.25">
      <c r="A182" s="84" t="s">
        <v>167</v>
      </c>
      <c r="B182" s="20">
        <v>75</v>
      </c>
      <c r="C182" s="20">
        <v>100</v>
      </c>
      <c r="D182" s="85">
        <v>170.3</v>
      </c>
      <c r="E182" s="85">
        <v>227</v>
      </c>
      <c r="F182" s="85">
        <v>6.83</v>
      </c>
      <c r="G182" s="85">
        <v>9.1</v>
      </c>
      <c r="H182" s="85">
        <v>9.15</v>
      </c>
      <c r="I182" s="85">
        <v>12.2</v>
      </c>
      <c r="J182" s="85">
        <v>5.5</v>
      </c>
      <c r="K182" s="85">
        <v>7.29</v>
      </c>
    </row>
    <row r="183" spans="1:11" s="6" customFormat="1" ht="18" customHeight="1" x14ac:dyDescent="0.25">
      <c r="A183" s="15" t="s">
        <v>161</v>
      </c>
      <c r="B183" s="116" t="s">
        <v>169</v>
      </c>
      <c r="C183" s="116" t="s">
        <v>160</v>
      </c>
      <c r="D183" s="80">
        <v>178</v>
      </c>
      <c r="E183" s="80">
        <v>237.4</v>
      </c>
      <c r="F183" s="80">
        <v>12</v>
      </c>
      <c r="G183" s="80">
        <v>16.100000000000001</v>
      </c>
      <c r="H183" s="80">
        <v>9.3000000000000007</v>
      </c>
      <c r="I183" s="80">
        <v>12.4</v>
      </c>
      <c r="J183" s="80">
        <v>10.95</v>
      </c>
      <c r="K183" s="80">
        <v>14.6</v>
      </c>
    </row>
    <row r="184" spans="1:11" s="1" customFormat="1" ht="18.75" customHeight="1" x14ac:dyDescent="0.25">
      <c r="A184" s="123" t="s">
        <v>45</v>
      </c>
      <c r="B184" s="115">
        <v>150</v>
      </c>
      <c r="C184" s="115">
        <v>200</v>
      </c>
      <c r="D184" s="101">
        <v>138</v>
      </c>
      <c r="E184" s="101">
        <v>184</v>
      </c>
      <c r="F184" s="101">
        <v>3.15</v>
      </c>
      <c r="G184" s="101">
        <v>4.2</v>
      </c>
      <c r="H184" s="101">
        <v>4.95</v>
      </c>
      <c r="I184" s="101">
        <v>6.6</v>
      </c>
      <c r="J184" s="101">
        <v>20.100000000000001</v>
      </c>
      <c r="K184" s="101">
        <v>26.8</v>
      </c>
    </row>
    <row r="185" spans="1:11" ht="18" customHeight="1" x14ac:dyDescent="0.25">
      <c r="A185" s="15" t="s">
        <v>49</v>
      </c>
      <c r="B185" s="73">
        <v>200</v>
      </c>
      <c r="C185" s="73">
        <v>200</v>
      </c>
      <c r="D185" s="79">
        <v>80</v>
      </c>
      <c r="E185" s="79">
        <v>80</v>
      </c>
      <c r="F185" s="79">
        <v>0.14000000000000001</v>
      </c>
      <c r="G185" s="79">
        <v>0.14000000000000001</v>
      </c>
      <c r="H185" s="79">
        <v>0.02</v>
      </c>
      <c r="I185" s="79">
        <v>0.02</v>
      </c>
      <c r="J185" s="79">
        <v>19.8</v>
      </c>
      <c r="K185" s="79">
        <v>19.8</v>
      </c>
    </row>
    <row r="186" spans="1:11" ht="20.100000000000001" customHeight="1" x14ac:dyDescent="0.25">
      <c r="A186" s="15" t="s">
        <v>90</v>
      </c>
      <c r="B186" s="11">
        <v>20</v>
      </c>
      <c r="C186" s="11">
        <v>25</v>
      </c>
      <c r="D186" s="80">
        <v>51.8</v>
      </c>
      <c r="E186" s="80">
        <v>64.7</v>
      </c>
      <c r="F186" s="80">
        <v>1.52</v>
      </c>
      <c r="G186" s="80">
        <v>1.9</v>
      </c>
      <c r="H186" s="80">
        <v>0.64</v>
      </c>
      <c r="I186" s="80">
        <v>0.8</v>
      </c>
      <c r="J186" s="80">
        <v>10</v>
      </c>
      <c r="K186" s="80">
        <v>12.5</v>
      </c>
    </row>
    <row r="187" spans="1:11" ht="19.5" customHeight="1" x14ac:dyDescent="0.25">
      <c r="A187" s="15" t="s">
        <v>8</v>
      </c>
      <c r="B187" s="11">
        <v>30</v>
      </c>
      <c r="C187" s="11">
        <v>35</v>
      </c>
      <c r="D187" s="80">
        <v>75</v>
      </c>
      <c r="E187" s="80">
        <v>87.5</v>
      </c>
      <c r="F187" s="80">
        <v>4.55</v>
      </c>
      <c r="G187" s="80">
        <v>4.5999999999999996</v>
      </c>
      <c r="H187" s="80">
        <v>1.05</v>
      </c>
      <c r="I187" s="80">
        <v>1.1000000000000001</v>
      </c>
      <c r="J187" s="80">
        <v>14</v>
      </c>
      <c r="K187" s="80">
        <v>14</v>
      </c>
    </row>
    <row r="188" spans="1:11" ht="20.100000000000001" customHeight="1" x14ac:dyDescent="0.25">
      <c r="A188" s="96" t="s">
        <v>77</v>
      </c>
      <c r="B188" s="118"/>
      <c r="C188" s="118"/>
      <c r="D188" s="12">
        <f>D178+D180+D181+D182+D184+D185+D186+D187</f>
        <v>785.59999999999991</v>
      </c>
      <c r="E188" s="12">
        <f t="shared" ref="E188:K188" si="25">E178+E180+E181+E182+E184+E185+E186+E187</f>
        <v>1010.7</v>
      </c>
      <c r="F188" s="12">
        <f t="shared" si="25"/>
        <v>23.54</v>
      </c>
      <c r="G188" s="12">
        <f t="shared" si="25"/>
        <v>30.339999999999996</v>
      </c>
      <c r="H188" s="12">
        <f t="shared" si="25"/>
        <v>36.130000000000003</v>
      </c>
      <c r="I188" s="12">
        <f t="shared" si="25"/>
        <v>48.65</v>
      </c>
      <c r="J188" s="12">
        <f t="shared" si="25"/>
        <v>80.239999999999995</v>
      </c>
      <c r="K188" s="12">
        <f t="shared" si="25"/>
        <v>98.95</v>
      </c>
    </row>
    <row r="189" spans="1:11" ht="20.100000000000001" customHeight="1" x14ac:dyDescent="0.25">
      <c r="A189" s="96" t="s">
        <v>78</v>
      </c>
      <c r="B189" s="143"/>
      <c r="C189" s="143"/>
      <c r="D189" s="12">
        <f>D179+D180+D181+D183+D184+D185+D186+D187</f>
        <v>796.3</v>
      </c>
      <c r="E189" s="12">
        <f t="shared" ref="E189:K189" si="26">E179+E180+E181+E183+E184+E185+E186+E187</f>
        <v>1025.0999999999999</v>
      </c>
      <c r="F189" s="12">
        <f t="shared" si="26"/>
        <v>29.46</v>
      </c>
      <c r="G189" s="12">
        <f t="shared" si="26"/>
        <v>38.340000000000003</v>
      </c>
      <c r="H189" s="12">
        <f t="shared" si="26"/>
        <v>37.4</v>
      </c>
      <c r="I189" s="12">
        <f t="shared" si="26"/>
        <v>50.35</v>
      </c>
      <c r="J189" s="12">
        <f t="shared" si="26"/>
        <v>83.070000000000007</v>
      </c>
      <c r="K189" s="12">
        <f t="shared" si="26"/>
        <v>102.76</v>
      </c>
    </row>
    <row r="190" spans="1:11" ht="20.100000000000001" customHeight="1" x14ac:dyDescent="0.25">
      <c r="A190" s="14" t="s">
        <v>9</v>
      </c>
      <c r="B190" s="13"/>
      <c r="C190" s="13"/>
      <c r="D190" s="80"/>
      <c r="E190" s="80"/>
      <c r="F190" s="80"/>
      <c r="G190" s="80"/>
      <c r="H190" s="80"/>
      <c r="I190" s="80"/>
      <c r="J190" s="80"/>
      <c r="K190" s="80"/>
    </row>
    <row r="191" spans="1:11" ht="16.5" customHeight="1" x14ac:dyDescent="0.25">
      <c r="A191" s="81" t="s">
        <v>96</v>
      </c>
      <c r="B191" s="73">
        <v>120</v>
      </c>
      <c r="C191" s="73">
        <v>120</v>
      </c>
      <c r="D191" s="78">
        <v>87.6</v>
      </c>
      <c r="E191" s="78">
        <v>87.6</v>
      </c>
      <c r="F191" s="78">
        <v>2.9</v>
      </c>
      <c r="G191" s="78">
        <v>2.9</v>
      </c>
      <c r="H191" s="78">
        <v>2</v>
      </c>
      <c r="I191" s="78">
        <v>2</v>
      </c>
      <c r="J191" s="78">
        <v>14.5</v>
      </c>
      <c r="K191" s="78">
        <v>14.5</v>
      </c>
    </row>
    <row r="192" spans="1:11" ht="19.5" customHeight="1" x14ac:dyDescent="0.25">
      <c r="A192" s="123" t="s">
        <v>198</v>
      </c>
      <c r="B192" s="115">
        <v>60</v>
      </c>
      <c r="C192" s="115">
        <v>60</v>
      </c>
      <c r="D192" s="101">
        <v>126.14</v>
      </c>
      <c r="E192" s="101">
        <v>126.14</v>
      </c>
      <c r="F192" s="101">
        <v>4.72</v>
      </c>
      <c r="G192" s="101">
        <v>4.72</v>
      </c>
      <c r="H192" s="177">
        <v>0.79</v>
      </c>
      <c r="I192" s="177">
        <v>0.79</v>
      </c>
      <c r="J192" s="177">
        <v>24.16</v>
      </c>
      <c r="K192" s="177">
        <v>24.16</v>
      </c>
    </row>
    <row r="193" spans="1:11" ht="19.5" customHeight="1" x14ac:dyDescent="0.25">
      <c r="A193" s="15" t="s">
        <v>10</v>
      </c>
      <c r="B193" s="73">
        <v>200</v>
      </c>
      <c r="C193" s="73">
        <v>200</v>
      </c>
      <c r="D193" s="79">
        <v>102</v>
      </c>
      <c r="E193" s="79">
        <v>102</v>
      </c>
      <c r="F193" s="79">
        <v>0.8</v>
      </c>
      <c r="G193" s="79">
        <v>0.8</v>
      </c>
      <c r="H193" s="79">
        <v>0</v>
      </c>
      <c r="I193" s="79">
        <v>0</v>
      </c>
      <c r="J193" s="79">
        <v>19</v>
      </c>
      <c r="K193" s="79">
        <v>19</v>
      </c>
    </row>
    <row r="194" spans="1:11" ht="19.5" customHeight="1" x14ac:dyDescent="0.25">
      <c r="A194" s="15" t="s">
        <v>97</v>
      </c>
      <c r="B194" s="73">
        <v>150</v>
      </c>
      <c r="C194" s="73">
        <v>150</v>
      </c>
      <c r="D194" s="79">
        <v>64.5</v>
      </c>
      <c r="E194" s="79">
        <v>64.5</v>
      </c>
      <c r="F194" s="79">
        <v>1.4</v>
      </c>
      <c r="G194" s="79">
        <v>1.4</v>
      </c>
      <c r="H194" s="79">
        <v>0.3</v>
      </c>
      <c r="I194" s="79">
        <v>0.3</v>
      </c>
      <c r="J194" s="79">
        <v>12.2</v>
      </c>
      <c r="K194" s="79">
        <v>12.2</v>
      </c>
    </row>
    <row r="195" spans="1:11" s="1" customFormat="1" ht="20.25" customHeight="1" x14ac:dyDescent="0.25">
      <c r="A195" s="96" t="s">
        <v>31</v>
      </c>
      <c r="B195" s="14"/>
      <c r="C195" s="14"/>
      <c r="D195" s="12">
        <f>SUM(D191:D194)</f>
        <v>380.24</v>
      </c>
      <c r="E195" s="12">
        <f t="shared" ref="E195:K195" si="27">SUM(E191:E194)</f>
        <v>380.24</v>
      </c>
      <c r="F195" s="12">
        <f t="shared" si="27"/>
        <v>9.82</v>
      </c>
      <c r="G195" s="12">
        <f t="shared" si="27"/>
        <v>9.82</v>
      </c>
      <c r="H195" s="12">
        <f t="shared" si="27"/>
        <v>3.09</v>
      </c>
      <c r="I195" s="12">
        <f t="shared" si="27"/>
        <v>3.09</v>
      </c>
      <c r="J195" s="12">
        <f t="shared" si="27"/>
        <v>69.86</v>
      </c>
      <c r="K195" s="12">
        <f t="shared" si="27"/>
        <v>69.86</v>
      </c>
    </row>
    <row r="196" spans="1:11" s="1" customFormat="1" ht="20.25" customHeight="1" x14ac:dyDescent="0.25">
      <c r="A196" s="96" t="s">
        <v>79</v>
      </c>
      <c r="B196" s="11"/>
      <c r="C196" s="11"/>
      <c r="D196" s="12">
        <f t="shared" ref="D196:K196" si="28">D176+D188+D195</f>
        <v>1680.24</v>
      </c>
      <c r="E196" s="12">
        <f t="shared" si="28"/>
        <v>1935.34</v>
      </c>
      <c r="F196" s="12">
        <f t="shared" si="28"/>
        <v>56.519999999999996</v>
      </c>
      <c r="G196" s="12">
        <f t="shared" si="28"/>
        <v>63.829999999999991</v>
      </c>
      <c r="H196" s="12">
        <f t="shared" si="28"/>
        <v>63.390000000000015</v>
      </c>
      <c r="I196" s="12">
        <f t="shared" si="28"/>
        <v>76.13000000000001</v>
      </c>
      <c r="J196" s="12">
        <f t="shared" si="28"/>
        <v>202.5</v>
      </c>
      <c r="K196" s="12">
        <f t="shared" si="28"/>
        <v>223.91000000000003</v>
      </c>
    </row>
    <row r="197" spans="1:11" s="1" customFormat="1" ht="20.25" customHeight="1" x14ac:dyDescent="0.25">
      <c r="A197" s="96" t="s">
        <v>80</v>
      </c>
      <c r="B197" s="11"/>
      <c r="C197" s="11"/>
      <c r="D197" s="12">
        <f t="shared" ref="D197:K197" si="29">D176+D189+D195</f>
        <v>1690.94</v>
      </c>
      <c r="E197" s="12">
        <f t="shared" si="29"/>
        <v>1949.74</v>
      </c>
      <c r="F197" s="12">
        <f t="shared" si="29"/>
        <v>62.44</v>
      </c>
      <c r="G197" s="12">
        <f t="shared" si="29"/>
        <v>71.83</v>
      </c>
      <c r="H197" s="12">
        <f t="shared" si="29"/>
        <v>64.660000000000011</v>
      </c>
      <c r="I197" s="12">
        <f t="shared" si="29"/>
        <v>77.830000000000013</v>
      </c>
      <c r="J197" s="12">
        <f t="shared" si="29"/>
        <v>205.32999999999998</v>
      </c>
      <c r="K197" s="12">
        <f t="shared" si="29"/>
        <v>227.72000000000003</v>
      </c>
    </row>
    <row r="198" spans="1:11" s="1" customFormat="1" ht="20.25" customHeight="1" x14ac:dyDescent="0.25">
      <c r="A198" s="119" t="s">
        <v>54</v>
      </c>
      <c r="B198" s="11"/>
      <c r="C198" s="11"/>
      <c r="D198" s="12">
        <f>D176*75/D196</f>
        <v>22.961005570632771</v>
      </c>
      <c r="E198" s="12">
        <f>E176*75/E196</f>
        <v>21.097068215404011</v>
      </c>
      <c r="F198" s="12"/>
      <c r="G198" s="12"/>
      <c r="H198" s="12"/>
      <c r="I198" s="12"/>
      <c r="J198" s="12"/>
      <c r="K198" s="12"/>
    </row>
    <row r="199" spans="1:11" s="1" customFormat="1" ht="20.25" customHeight="1" x14ac:dyDescent="0.25">
      <c r="A199" s="119" t="s">
        <v>54</v>
      </c>
      <c r="B199" s="11"/>
      <c r="C199" s="11"/>
      <c r="D199" s="12">
        <f>D176*75/D197</f>
        <v>22.815711970856452</v>
      </c>
      <c r="E199" s="12">
        <f>E176*75/E197</f>
        <v>20.941253705622287</v>
      </c>
      <c r="F199" s="12"/>
      <c r="G199" s="12"/>
      <c r="H199" s="12"/>
      <c r="I199" s="12"/>
      <c r="J199" s="12"/>
      <c r="K199" s="12"/>
    </row>
    <row r="200" spans="1:11" ht="21.75" customHeight="1" x14ac:dyDescent="0.25">
      <c r="A200" s="119" t="s">
        <v>55</v>
      </c>
      <c r="B200" s="11"/>
      <c r="C200" s="11"/>
      <c r="D200" s="12">
        <f>D188*75/D196</f>
        <v>35.066419082988141</v>
      </c>
      <c r="E200" s="12">
        <f>E188*75/E196</f>
        <v>39.16753645354305</v>
      </c>
      <c r="F200" s="12"/>
      <c r="G200" s="12"/>
      <c r="H200" s="12"/>
      <c r="I200" s="12"/>
      <c r="J200" s="12"/>
      <c r="K200" s="12"/>
    </row>
    <row r="201" spans="1:11" ht="19.5" customHeight="1" x14ac:dyDescent="0.25">
      <c r="A201" s="119" t="s">
        <v>55</v>
      </c>
      <c r="B201" s="11"/>
      <c r="C201" s="11"/>
      <c r="D201" s="12">
        <f>D189*75/D197</f>
        <v>35.319112446331623</v>
      </c>
      <c r="E201" s="12">
        <f>E189*75/E197</f>
        <v>39.432180701016549</v>
      </c>
      <c r="F201" s="12"/>
      <c r="G201" s="12"/>
      <c r="H201" s="12"/>
      <c r="I201" s="12"/>
      <c r="J201" s="12"/>
      <c r="K201" s="12"/>
    </row>
    <row r="202" spans="1:11" ht="18.75" customHeight="1" x14ac:dyDescent="0.25">
      <c r="A202" s="119" t="s">
        <v>56</v>
      </c>
      <c r="B202" s="11"/>
      <c r="C202" s="11"/>
      <c r="D202" s="12">
        <f>D195*75/D196</f>
        <v>16.972575346379088</v>
      </c>
      <c r="E202" s="12">
        <f>E195*75/E196</f>
        <v>14.735395331052942</v>
      </c>
      <c r="F202" s="12"/>
      <c r="G202" s="12"/>
      <c r="H202" s="12"/>
      <c r="I202" s="12"/>
      <c r="J202" s="12"/>
      <c r="K202" s="12"/>
    </row>
    <row r="203" spans="1:11" ht="19.5" customHeight="1" x14ac:dyDescent="0.25">
      <c r="A203" s="119" t="s">
        <v>56</v>
      </c>
      <c r="B203" s="11"/>
      <c r="C203" s="11"/>
      <c r="D203" s="12">
        <f>D195*75/D197</f>
        <v>16.865175582811926</v>
      </c>
      <c r="E203" s="12">
        <f>E195*75/E197</f>
        <v>14.626565593361166</v>
      </c>
      <c r="F203" s="12"/>
      <c r="G203" s="12"/>
      <c r="H203" s="12"/>
      <c r="I203" s="12"/>
      <c r="J203" s="12"/>
      <c r="K203" s="12"/>
    </row>
    <row r="204" spans="1:11" ht="19.5" customHeight="1" x14ac:dyDescent="0.25">
      <c r="A204" s="184" t="s">
        <v>0</v>
      </c>
      <c r="B204" s="183" t="s">
        <v>38</v>
      </c>
      <c r="C204" s="183"/>
      <c r="D204" s="183" t="s">
        <v>1</v>
      </c>
      <c r="E204" s="183"/>
      <c r="F204" s="183" t="s">
        <v>2</v>
      </c>
      <c r="G204" s="183"/>
      <c r="H204" s="183" t="s">
        <v>3</v>
      </c>
      <c r="I204" s="183"/>
      <c r="J204" s="183" t="s">
        <v>4</v>
      </c>
      <c r="K204" s="183"/>
    </row>
    <row r="205" spans="1:11" ht="19.5" customHeight="1" x14ac:dyDescent="0.25">
      <c r="A205" s="185"/>
      <c r="B205" s="75" t="s">
        <v>21</v>
      </c>
      <c r="C205" s="76" t="s">
        <v>58</v>
      </c>
      <c r="D205" s="75" t="s">
        <v>21</v>
      </c>
      <c r="E205" s="75" t="s">
        <v>58</v>
      </c>
      <c r="F205" s="75" t="s">
        <v>21</v>
      </c>
      <c r="G205" s="75" t="s">
        <v>58</v>
      </c>
      <c r="H205" s="75" t="s">
        <v>21</v>
      </c>
      <c r="I205" s="75" t="s">
        <v>58</v>
      </c>
      <c r="J205" s="75" t="s">
        <v>21</v>
      </c>
      <c r="K205" s="75" t="s">
        <v>58</v>
      </c>
    </row>
    <row r="206" spans="1:11" ht="18.75" customHeight="1" x14ac:dyDescent="0.25">
      <c r="A206" s="188" t="s">
        <v>24</v>
      </c>
      <c r="B206" s="189"/>
      <c r="C206" s="189"/>
      <c r="D206" s="189"/>
      <c r="E206" s="189"/>
      <c r="F206" s="189"/>
      <c r="G206" s="189"/>
      <c r="H206" s="189"/>
      <c r="I206" s="189"/>
      <c r="J206" s="189"/>
      <c r="K206" s="190"/>
    </row>
    <row r="207" spans="1:11" ht="20.25" customHeight="1" x14ac:dyDescent="0.25">
      <c r="A207" s="17" t="s">
        <v>29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</row>
    <row r="208" spans="1:11" ht="35.450000000000003" customHeight="1" x14ac:dyDescent="0.25">
      <c r="A208" s="83" t="s">
        <v>98</v>
      </c>
      <c r="B208" s="116" t="s">
        <v>69</v>
      </c>
      <c r="C208" s="116" t="s">
        <v>69</v>
      </c>
      <c r="D208" s="80">
        <v>481.5</v>
      </c>
      <c r="E208" s="80">
        <v>481.5</v>
      </c>
      <c r="F208" s="80">
        <v>25.2</v>
      </c>
      <c r="G208" s="80">
        <v>25.2</v>
      </c>
      <c r="H208" s="80">
        <v>26.4</v>
      </c>
      <c r="I208" s="80">
        <v>26.4</v>
      </c>
      <c r="J208" s="80">
        <v>35.4</v>
      </c>
      <c r="K208" s="80">
        <v>35.4</v>
      </c>
    </row>
    <row r="209" spans="1:11" ht="18.75" customHeight="1" x14ac:dyDescent="0.25">
      <c r="A209" s="15" t="s">
        <v>44</v>
      </c>
      <c r="B209" s="170" t="s">
        <v>35</v>
      </c>
      <c r="C209" s="170" t="s">
        <v>35</v>
      </c>
      <c r="D209" s="80">
        <v>51.5</v>
      </c>
      <c r="E209" s="80">
        <v>51.5</v>
      </c>
      <c r="F209" s="80">
        <v>0.25</v>
      </c>
      <c r="G209" s="80">
        <v>0.25</v>
      </c>
      <c r="H209" s="80">
        <v>0.05</v>
      </c>
      <c r="I209" s="80">
        <v>0.05</v>
      </c>
      <c r="J209" s="80">
        <v>12</v>
      </c>
      <c r="K209" s="80">
        <v>12</v>
      </c>
    </row>
    <row r="210" spans="1:11" s="1" customFormat="1" ht="24" customHeight="1" x14ac:dyDescent="0.25">
      <c r="A210" s="96" t="s">
        <v>30</v>
      </c>
      <c r="B210" s="14"/>
      <c r="C210" s="14"/>
      <c r="D210" s="12">
        <f t="shared" ref="D210:K210" si="30">SUM(D208:D209)</f>
        <v>533</v>
      </c>
      <c r="E210" s="12">
        <f t="shared" si="30"/>
        <v>533</v>
      </c>
      <c r="F210" s="12">
        <f t="shared" si="30"/>
        <v>25.45</v>
      </c>
      <c r="G210" s="12">
        <f t="shared" si="30"/>
        <v>25.45</v>
      </c>
      <c r="H210" s="12">
        <f t="shared" si="30"/>
        <v>26.45</v>
      </c>
      <c r="I210" s="12">
        <f t="shared" si="30"/>
        <v>26.45</v>
      </c>
      <c r="J210" s="12">
        <f t="shared" si="30"/>
        <v>47.4</v>
      </c>
      <c r="K210" s="12">
        <f t="shared" si="30"/>
        <v>47.4</v>
      </c>
    </row>
    <row r="211" spans="1:11" ht="15.75" customHeight="1" x14ac:dyDescent="0.25">
      <c r="A211" s="73" t="s">
        <v>6</v>
      </c>
      <c r="B211" s="13"/>
      <c r="C211" s="13"/>
      <c r="D211" s="80"/>
      <c r="E211" s="80"/>
      <c r="F211" s="80"/>
      <c r="G211" s="80"/>
      <c r="H211" s="80"/>
      <c r="I211" s="80"/>
      <c r="J211" s="80"/>
      <c r="K211" s="80"/>
    </row>
    <row r="212" spans="1:11" ht="54.75" customHeight="1" x14ac:dyDescent="0.25">
      <c r="A212" s="81" t="s">
        <v>76</v>
      </c>
      <c r="B212" s="11">
        <v>75</v>
      </c>
      <c r="C212" s="11">
        <v>100</v>
      </c>
      <c r="D212" s="86">
        <v>75.8</v>
      </c>
      <c r="E212" s="85">
        <v>101</v>
      </c>
      <c r="F212" s="80">
        <v>2.8</v>
      </c>
      <c r="G212" s="80">
        <v>3.6</v>
      </c>
      <c r="H212" s="80">
        <v>3.9</v>
      </c>
      <c r="I212" s="80">
        <v>5.2</v>
      </c>
      <c r="J212" s="80">
        <v>8.5</v>
      </c>
      <c r="K212" s="80">
        <v>11.4</v>
      </c>
    </row>
    <row r="213" spans="1:11" ht="34.15" customHeight="1" x14ac:dyDescent="0.25">
      <c r="A213" s="154" t="s">
        <v>114</v>
      </c>
      <c r="B213" s="147">
        <v>75</v>
      </c>
      <c r="C213" s="147">
        <v>100</v>
      </c>
      <c r="D213" s="148">
        <v>15.75</v>
      </c>
      <c r="E213" s="148">
        <v>21</v>
      </c>
      <c r="F213" s="107">
        <v>0.9</v>
      </c>
      <c r="G213" s="149">
        <v>1.2</v>
      </c>
      <c r="H213" s="149">
        <v>15.75</v>
      </c>
      <c r="I213" s="87">
        <v>21</v>
      </c>
      <c r="J213" s="107">
        <v>2.85</v>
      </c>
      <c r="K213" s="107">
        <v>3.8</v>
      </c>
    </row>
    <row r="214" spans="1:11" ht="49.5" customHeight="1" x14ac:dyDescent="0.25">
      <c r="A214" s="106" t="s">
        <v>163</v>
      </c>
      <c r="B214" s="144">
        <v>200</v>
      </c>
      <c r="C214" s="144">
        <v>250</v>
      </c>
      <c r="D214" s="107">
        <v>100</v>
      </c>
      <c r="E214" s="107">
        <v>125</v>
      </c>
      <c r="F214" s="107">
        <v>2.2000000000000002</v>
      </c>
      <c r="G214" s="107">
        <v>2.75</v>
      </c>
      <c r="H214" s="107">
        <v>3.4</v>
      </c>
      <c r="I214" s="105">
        <v>4.25</v>
      </c>
      <c r="J214" s="107">
        <v>15.4</v>
      </c>
      <c r="K214" s="107">
        <v>19.25</v>
      </c>
    </row>
    <row r="215" spans="1:11" ht="19.5" customHeight="1" x14ac:dyDescent="0.25">
      <c r="A215" s="15" t="s">
        <v>135</v>
      </c>
      <c r="B215" s="170">
        <v>50</v>
      </c>
      <c r="C215" s="170">
        <v>70</v>
      </c>
      <c r="D215" s="80">
        <v>156.9</v>
      </c>
      <c r="E215" s="80">
        <v>219.66</v>
      </c>
      <c r="F215" s="80">
        <v>9.9</v>
      </c>
      <c r="G215" s="80">
        <v>13.86</v>
      </c>
      <c r="H215" s="80">
        <v>7.9</v>
      </c>
      <c r="I215" s="80">
        <v>11</v>
      </c>
      <c r="J215" s="80">
        <v>56.9</v>
      </c>
      <c r="K215" s="80">
        <v>80</v>
      </c>
    </row>
    <row r="216" spans="1:11" ht="30.75" customHeight="1" x14ac:dyDescent="0.25">
      <c r="A216" s="173" t="s">
        <v>164</v>
      </c>
      <c r="B216" s="170">
        <v>75</v>
      </c>
      <c r="C216" s="170">
        <v>100</v>
      </c>
      <c r="D216" s="80">
        <v>148.5</v>
      </c>
      <c r="E216" s="80">
        <v>198</v>
      </c>
      <c r="F216" s="80">
        <v>16.420000000000002</v>
      </c>
      <c r="G216" s="80">
        <v>21.9</v>
      </c>
      <c r="H216" s="80">
        <v>8.49</v>
      </c>
      <c r="I216" s="80">
        <v>11.32</v>
      </c>
      <c r="J216" s="80">
        <v>11.79</v>
      </c>
      <c r="K216" s="80">
        <v>15.72</v>
      </c>
    </row>
    <row r="217" spans="1:11" ht="31.5" customHeight="1" x14ac:dyDescent="0.25">
      <c r="A217" s="84" t="s">
        <v>162</v>
      </c>
      <c r="B217" s="120">
        <v>150</v>
      </c>
      <c r="C217" s="120">
        <v>180</v>
      </c>
      <c r="D217" s="98">
        <v>145.5</v>
      </c>
      <c r="E217" s="98">
        <v>174.6</v>
      </c>
      <c r="F217" s="98">
        <v>4.5</v>
      </c>
      <c r="G217" s="98">
        <v>5.4</v>
      </c>
      <c r="H217" s="98">
        <v>4.5</v>
      </c>
      <c r="I217" s="98">
        <v>5.4</v>
      </c>
      <c r="J217" s="98">
        <v>21.9</v>
      </c>
      <c r="K217" s="98">
        <v>26.28</v>
      </c>
    </row>
    <row r="218" spans="1:11" s="1" customFormat="1" ht="18" customHeight="1" x14ac:dyDescent="0.25">
      <c r="A218" s="83" t="s">
        <v>84</v>
      </c>
      <c r="B218" s="143">
        <v>200</v>
      </c>
      <c r="C218" s="143">
        <v>200</v>
      </c>
      <c r="D218" s="80">
        <v>70.7</v>
      </c>
      <c r="E218" s="80">
        <v>70.7</v>
      </c>
      <c r="F218" s="80">
        <v>0.7</v>
      </c>
      <c r="G218" s="80">
        <v>0.7</v>
      </c>
      <c r="H218" s="80">
        <v>0.1</v>
      </c>
      <c r="I218" s="80">
        <v>0.1</v>
      </c>
      <c r="J218" s="80">
        <v>20.9</v>
      </c>
      <c r="K218" s="80">
        <v>20.9</v>
      </c>
    </row>
    <row r="219" spans="1:11" ht="15.75" customHeight="1" x14ac:dyDescent="0.25">
      <c r="A219" s="15" t="s">
        <v>90</v>
      </c>
      <c r="B219" s="11">
        <v>20</v>
      </c>
      <c r="C219" s="11">
        <v>25</v>
      </c>
      <c r="D219" s="80">
        <v>51.8</v>
      </c>
      <c r="E219" s="80">
        <v>64.7</v>
      </c>
      <c r="F219" s="80">
        <v>1.52</v>
      </c>
      <c r="G219" s="80">
        <v>1.9</v>
      </c>
      <c r="H219" s="80">
        <v>0.64</v>
      </c>
      <c r="I219" s="80">
        <v>0.8</v>
      </c>
      <c r="J219" s="80">
        <v>10</v>
      </c>
      <c r="K219" s="80">
        <v>12.5</v>
      </c>
    </row>
    <row r="220" spans="1:11" ht="15.75" x14ac:dyDescent="0.25">
      <c r="A220" s="15" t="s">
        <v>8</v>
      </c>
      <c r="B220" s="11">
        <v>25</v>
      </c>
      <c r="C220" s="11">
        <v>30</v>
      </c>
      <c r="D220" s="80">
        <v>62.5</v>
      </c>
      <c r="E220" s="80">
        <v>75</v>
      </c>
      <c r="F220" s="80">
        <v>3.8</v>
      </c>
      <c r="G220" s="80">
        <v>4.5999999999999996</v>
      </c>
      <c r="H220" s="80">
        <v>0.92</v>
      </c>
      <c r="I220" s="80">
        <v>1.1000000000000001</v>
      </c>
      <c r="J220" s="80">
        <v>11.66</v>
      </c>
      <c r="K220" s="80">
        <v>14</v>
      </c>
    </row>
    <row r="221" spans="1:11" ht="18" customHeight="1" x14ac:dyDescent="0.25">
      <c r="A221" s="96" t="s">
        <v>77</v>
      </c>
      <c r="B221" s="14"/>
      <c r="C221" s="14"/>
      <c r="D221" s="12">
        <f>D212+D214+D215+D217+D218+D219+D220</f>
        <v>663.2</v>
      </c>
      <c r="E221" s="12">
        <f t="shared" ref="E221:K221" si="31">E212+E214+E215+E217+E218+E219+E220</f>
        <v>830.66000000000008</v>
      </c>
      <c r="F221" s="12">
        <f t="shared" si="31"/>
        <v>25.419999999999998</v>
      </c>
      <c r="G221" s="12">
        <f t="shared" si="31"/>
        <v>32.809999999999995</v>
      </c>
      <c r="H221" s="12">
        <f t="shared" si="31"/>
        <v>21.360000000000003</v>
      </c>
      <c r="I221" s="12">
        <f t="shared" si="31"/>
        <v>27.850000000000005</v>
      </c>
      <c r="J221" s="12">
        <f t="shared" si="31"/>
        <v>145.26</v>
      </c>
      <c r="K221" s="12">
        <f t="shared" si="31"/>
        <v>184.33</v>
      </c>
    </row>
    <row r="222" spans="1:11" ht="24.75" customHeight="1" x14ac:dyDescent="0.25">
      <c r="A222" s="96" t="s">
        <v>78</v>
      </c>
      <c r="B222" s="143"/>
      <c r="C222" s="143"/>
      <c r="D222" s="12">
        <f>D213+D214+D216+D217+D218+D219+D220</f>
        <v>594.75</v>
      </c>
      <c r="E222" s="12">
        <f t="shared" ref="E222:K222" si="32">E213+E214+E216+E217+E218+E219+E220</f>
        <v>729.00000000000011</v>
      </c>
      <c r="F222" s="12">
        <f t="shared" si="32"/>
        <v>30.040000000000003</v>
      </c>
      <c r="G222" s="12">
        <f t="shared" si="32"/>
        <v>38.450000000000003</v>
      </c>
      <c r="H222" s="12">
        <f t="shared" si="32"/>
        <v>33.800000000000004</v>
      </c>
      <c r="I222" s="12">
        <f t="shared" si="32"/>
        <v>43.97</v>
      </c>
      <c r="J222" s="12">
        <f t="shared" si="32"/>
        <v>94.5</v>
      </c>
      <c r="K222" s="12">
        <f t="shared" si="32"/>
        <v>112.45000000000002</v>
      </c>
    </row>
    <row r="223" spans="1:11" ht="19.5" customHeight="1" x14ac:dyDescent="0.25">
      <c r="A223" s="73" t="s">
        <v>20</v>
      </c>
      <c r="B223" s="13"/>
      <c r="C223" s="13"/>
      <c r="D223" s="80"/>
      <c r="E223" s="80"/>
      <c r="F223" s="80"/>
      <c r="G223" s="80"/>
      <c r="H223" s="80"/>
      <c r="I223" s="80"/>
      <c r="J223" s="80"/>
      <c r="K223" s="80"/>
    </row>
    <row r="224" spans="1:11" ht="18" customHeight="1" x14ac:dyDescent="0.25">
      <c r="A224" s="100" t="s">
        <v>165</v>
      </c>
      <c r="B224" s="127" t="s">
        <v>166</v>
      </c>
      <c r="C224" s="127" t="s">
        <v>166</v>
      </c>
      <c r="D224" s="79">
        <v>192</v>
      </c>
      <c r="E224" s="79">
        <v>192</v>
      </c>
      <c r="F224" s="79">
        <v>3.6</v>
      </c>
      <c r="G224" s="79">
        <v>3.6</v>
      </c>
      <c r="H224" s="79">
        <v>8.9</v>
      </c>
      <c r="I224" s="79">
        <v>8.9</v>
      </c>
      <c r="J224" s="79">
        <v>24.4</v>
      </c>
      <c r="K224" s="79">
        <v>24.4</v>
      </c>
    </row>
    <row r="225" spans="1:11" ht="21.75" customHeight="1" x14ac:dyDescent="0.25">
      <c r="A225" s="83" t="s">
        <v>115</v>
      </c>
      <c r="B225" s="163">
        <v>200</v>
      </c>
      <c r="C225" s="163">
        <v>200</v>
      </c>
      <c r="D225" s="80">
        <v>112</v>
      </c>
      <c r="E225" s="80">
        <v>112</v>
      </c>
      <c r="F225" s="80">
        <v>5.6</v>
      </c>
      <c r="G225" s="80">
        <v>5.6</v>
      </c>
      <c r="H225" s="80">
        <v>6.4</v>
      </c>
      <c r="I225" s="80">
        <v>6.4</v>
      </c>
      <c r="J225" s="80">
        <v>8.1999999999999993</v>
      </c>
      <c r="K225" s="80">
        <v>8.1999999999999993</v>
      </c>
    </row>
    <row r="226" spans="1:11" ht="19.149999999999999" customHeight="1" x14ac:dyDescent="0.25">
      <c r="A226" s="173" t="s">
        <v>193</v>
      </c>
      <c r="B226" s="175">
        <v>100</v>
      </c>
      <c r="C226" s="175">
        <v>150</v>
      </c>
      <c r="D226" s="176">
        <v>47</v>
      </c>
      <c r="E226" s="176">
        <v>70.5</v>
      </c>
      <c r="F226" s="176">
        <v>0.4</v>
      </c>
      <c r="G226" s="176">
        <v>0.6</v>
      </c>
      <c r="H226" s="176">
        <v>0.3</v>
      </c>
      <c r="I226" s="176">
        <v>0.45</v>
      </c>
      <c r="J226" s="176">
        <v>10.3</v>
      </c>
      <c r="K226" s="176">
        <v>15.45</v>
      </c>
    </row>
    <row r="227" spans="1:11" s="1" customFormat="1" ht="20.100000000000001" customHeight="1" x14ac:dyDescent="0.25">
      <c r="A227" s="96" t="s">
        <v>31</v>
      </c>
      <c r="B227" s="14"/>
      <c r="C227" s="14"/>
      <c r="D227" s="12">
        <f>SUM(D224:D226)</f>
        <v>351</v>
      </c>
      <c r="E227" s="12">
        <f t="shared" ref="E227:K227" si="33">SUM(E224:E226)</f>
        <v>374.5</v>
      </c>
      <c r="F227" s="12">
        <f t="shared" si="33"/>
        <v>9.6</v>
      </c>
      <c r="G227" s="12">
        <f t="shared" si="33"/>
        <v>9.7999999999999989</v>
      </c>
      <c r="H227" s="12">
        <f t="shared" si="33"/>
        <v>15.600000000000001</v>
      </c>
      <c r="I227" s="12">
        <f t="shared" si="33"/>
        <v>15.75</v>
      </c>
      <c r="J227" s="12">
        <f t="shared" si="33"/>
        <v>42.899999999999991</v>
      </c>
      <c r="K227" s="12">
        <f t="shared" si="33"/>
        <v>48.05</v>
      </c>
    </row>
    <row r="228" spans="1:11" s="1" customFormat="1" ht="20.100000000000001" customHeight="1" x14ac:dyDescent="0.25">
      <c r="A228" s="96" t="s">
        <v>79</v>
      </c>
      <c r="B228" s="11"/>
      <c r="C228" s="11"/>
      <c r="D228" s="12">
        <f t="shared" ref="D228:K228" si="34">D210+D221+D227</f>
        <v>1547.2</v>
      </c>
      <c r="E228" s="12">
        <f t="shared" si="34"/>
        <v>1738.16</v>
      </c>
      <c r="F228" s="12">
        <f t="shared" si="34"/>
        <v>60.47</v>
      </c>
      <c r="G228" s="12">
        <f t="shared" si="34"/>
        <v>68.059999999999988</v>
      </c>
      <c r="H228" s="12">
        <f t="shared" si="34"/>
        <v>63.410000000000004</v>
      </c>
      <c r="I228" s="12">
        <f t="shared" si="34"/>
        <v>70.050000000000011</v>
      </c>
      <c r="J228" s="12">
        <f t="shared" si="34"/>
        <v>235.56</v>
      </c>
      <c r="K228" s="12">
        <f t="shared" si="34"/>
        <v>279.78000000000003</v>
      </c>
    </row>
    <row r="229" spans="1:11" s="1" customFormat="1" ht="20.100000000000001" customHeight="1" x14ac:dyDescent="0.25">
      <c r="A229" s="96" t="s">
        <v>80</v>
      </c>
      <c r="B229" s="11"/>
      <c r="C229" s="11"/>
      <c r="D229" s="12">
        <f t="shared" ref="D229:K229" si="35">D210+D222+D227</f>
        <v>1478.75</v>
      </c>
      <c r="E229" s="12">
        <f t="shared" si="35"/>
        <v>1636.5</v>
      </c>
      <c r="F229" s="12">
        <f t="shared" si="35"/>
        <v>65.09</v>
      </c>
      <c r="G229" s="12">
        <f t="shared" si="35"/>
        <v>73.7</v>
      </c>
      <c r="H229" s="12">
        <f t="shared" si="35"/>
        <v>75.849999999999994</v>
      </c>
      <c r="I229" s="12">
        <f t="shared" si="35"/>
        <v>86.17</v>
      </c>
      <c r="J229" s="12">
        <f t="shared" si="35"/>
        <v>184.8</v>
      </c>
      <c r="K229" s="12">
        <f t="shared" si="35"/>
        <v>207.90000000000003</v>
      </c>
    </row>
    <row r="230" spans="1:11" s="1" customFormat="1" ht="20.100000000000001" customHeight="1" x14ac:dyDescent="0.25">
      <c r="A230" s="119" t="s">
        <v>54</v>
      </c>
      <c r="B230" s="11"/>
      <c r="C230" s="11"/>
      <c r="D230" s="12">
        <f>D210*70/D228</f>
        <v>24.114529472595656</v>
      </c>
      <c r="E230" s="12">
        <f>E210*70/E228</f>
        <v>21.465227596999124</v>
      </c>
      <c r="F230" s="12"/>
      <c r="G230" s="12"/>
      <c r="H230" s="12"/>
      <c r="I230" s="12"/>
      <c r="J230" s="12"/>
      <c r="K230" s="12"/>
    </row>
    <row r="231" spans="1:11" s="1" customFormat="1" ht="20.100000000000001" customHeight="1" x14ac:dyDescent="0.25">
      <c r="A231" s="119" t="s">
        <v>54</v>
      </c>
      <c r="B231" s="11"/>
      <c r="C231" s="11"/>
      <c r="D231" s="12">
        <f>D210*70/D229</f>
        <v>25.23076923076923</v>
      </c>
      <c r="E231" s="12">
        <f>E210*70/E229</f>
        <v>22.798655667583258</v>
      </c>
      <c r="F231" s="12"/>
      <c r="G231" s="12"/>
      <c r="H231" s="12"/>
      <c r="I231" s="12"/>
      <c r="J231" s="12"/>
      <c r="K231" s="12"/>
    </row>
    <row r="232" spans="1:11" ht="20.100000000000001" customHeight="1" x14ac:dyDescent="0.25">
      <c r="A232" s="119" t="s">
        <v>55</v>
      </c>
      <c r="B232" s="11"/>
      <c r="C232" s="11"/>
      <c r="D232" s="12">
        <f>D221*75/D228</f>
        <v>32.148397104446744</v>
      </c>
      <c r="E232" s="12">
        <f>E221*72/E228</f>
        <v>34.408523956367652</v>
      </c>
      <c r="F232" s="12"/>
      <c r="G232" s="12"/>
      <c r="H232" s="12"/>
      <c r="I232" s="12"/>
      <c r="J232" s="12"/>
      <c r="K232" s="12"/>
    </row>
    <row r="233" spans="1:11" ht="18.75" customHeight="1" x14ac:dyDescent="0.25">
      <c r="A233" s="119" t="s">
        <v>55</v>
      </c>
      <c r="B233" s="11"/>
      <c r="C233" s="11"/>
      <c r="D233" s="12">
        <f>D222*75/D229</f>
        <v>30.164835164835164</v>
      </c>
      <c r="E233" s="12">
        <f>E222*75/E229</f>
        <v>33.409715857011918</v>
      </c>
      <c r="F233" s="12"/>
      <c r="G233" s="12"/>
      <c r="H233" s="12"/>
      <c r="I233" s="12"/>
      <c r="J233" s="12"/>
      <c r="K233" s="12"/>
    </row>
    <row r="234" spans="1:11" ht="19.5" customHeight="1" x14ac:dyDescent="0.25">
      <c r="A234" s="119" t="s">
        <v>56</v>
      </c>
      <c r="B234" s="11"/>
      <c r="C234" s="11"/>
      <c r="D234" s="12">
        <f>D227*70/D228</f>
        <v>15.880299896587383</v>
      </c>
      <c r="E234" s="12">
        <f>E227*70/E228</f>
        <v>15.082040778754545</v>
      </c>
      <c r="F234" s="12"/>
      <c r="G234" s="12"/>
      <c r="H234" s="12"/>
      <c r="I234" s="12"/>
      <c r="J234" s="12"/>
      <c r="K234" s="12"/>
    </row>
    <row r="235" spans="1:11" ht="17.25" customHeight="1" x14ac:dyDescent="0.25">
      <c r="A235" s="119" t="s">
        <v>56</v>
      </c>
      <c r="B235" s="11"/>
      <c r="C235" s="11"/>
      <c r="D235" s="12">
        <f>D227*75/D229</f>
        <v>17.802197802197803</v>
      </c>
      <c r="E235" s="12">
        <f>E227*75/E229</f>
        <v>17.163153070577451</v>
      </c>
      <c r="F235" s="12"/>
      <c r="G235" s="12"/>
      <c r="H235" s="12"/>
      <c r="I235" s="12"/>
      <c r="J235" s="12"/>
      <c r="K235" s="12"/>
    </row>
    <row r="236" spans="1:11" ht="22.5" customHeight="1" x14ac:dyDescent="0.25">
      <c r="A236" s="184" t="s">
        <v>0</v>
      </c>
      <c r="B236" s="183" t="s">
        <v>38</v>
      </c>
      <c r="C236" s="183"/>
      <c r="D236" s="183" t="s">
        <v>1</v>
      </c>
      <c r="E236" s="183"/>
      <c r="F236" s="183" t="s">
        <v>2</v>
      </c>
      <c r="G236" s="183"/>
      <c r="H236" s="183" t="s">
        <v>3</v>
      </c>
      <c r="I236" s="183"/>
      <c r="J236" s="183" t="s">
        <v>4</v>
      </c>
      <c r="K236" s="183"/>
    </row>
    <row r="237" spans="1:11" ht="27.75" customHeight="1" x14ac:dyDescent="0.25">
      <c r="A237" s="187"/>
      <c r="B237" s="75" t="s">
        <v>21</v>
      </c>
      <c r="C237" s="76" t="s">
        <v>58</v>
      </c>
      <c r="D237" s="75" t="s">
        <v>21</v>
      </c>
      <c r="E237" s="75" t="s">
        <v>58</v>
      </c>
      <c r="F237" s="75" t="s">
        <v>21</v>
      </c>
      <c r="G237" s="75" t="s">
        <v>58</v>
      </c>
      <c r="H237" s="75" t="s">
        <v>21</v>
      </c>
      <c r="I237" s="75" t="s">
        <v>58</v>
      </c>
      <c r="J237" s="75" t="s">
        <v>21</v>
      </c>
      <c r="K237" s="75" t="s">
        <v>58</v>
      </c>
    </row>
    <row r="238" spans="1:11" ht="18.75" customHeight="1" x14ac:dyDescent="0.25">
      <c r="A238" s="93"/>
      <c r="B238" s="92"/>
      <c r="C238" s="92"/>
      <c r="D238" s="92"/>
      <c r="E238" s="92"/>
      <c r="F238" s="129" t="s">
        <v>25</v>
      </c>
      <c r="G238" s="92"/>
      <c r="H238" s="92"/>
      <c r="I238" s="92"/>
      <c r="J238" s="92"/>
      <c r="K238" s="92"/>
    </row>
    <row r="239" spans="1:11" ht="18" customHeight="1" x14ac:dyDescent="0.25">
      <c r="A239" s="17" t="s">
        <v>29</v>
      </c>
      <c r="B239" s="15"/>
      <c r="C239" s="15"/>
      <c r="D239" s="15"/>
      <c r="E239" s="15"/>
      <c r="F239" s="15"/>
      <c r="G239" s="15"/>
      <c r="H239" s="15"/>
      <c r="I239" s="15"/>
      <c r="J239" s="15"/>
      <c r="K239" s="15"/>
    </row>
    <row r="240" spans="1:11" ht="31.5" x14ac:dyDescent="0.25">
      <c r="A240" s="15" t="s">
        <v>170</v>
      </c>
      <c r="B240" s="151">
        <v>150</v>
      </c>
      <c r="C240" s="151">
        <v>200</v>
      </c>
      <c r="D240" s="80">
        <v>160.80000000000001</v>
      </c>
      <c r="E240" s="80">
        <v>214.4</v>
      </c>
      <c r="F240" s="80">
        <v>4.9000000000000004</v>
      </c>
      <c r="G240" s="80">
        <v>6.53</v>
      </c>
      <c r="H240" s="80">
        <v>4.2</v>
      </c>
      <c r="I240" s="80">
        <v>5.6</v>
      </c>
      <c r="J240" s="80">
        <v>25.9</v>
      </c>
      <c r="K240" s="80">
        <v>34.5</v>
      </c>
    </row>
    <row r="241" spans="1:11" ht="20.25" customHeight="1" x14ac:dyDescent="0.25">
      <c r="A241" s="15" t="s">
        <v>148</v>
      </c>
      <c r="B241" s="73" t="s">
        <v>149</v>
      </c>
      <c r="C241" s="73" t="s">
        <v>149</v>
      </c>
      <c r="D241" s="79">
        <v>175.2</v>
      </c>
      <c r="E241" s="79">
        <v>175.2</v>
      </c>
      <c r="F241" s="79">
        <v>4.4400000000000004</v>
      </c>
      <c r="G241" s="79">
        <v>4.4400000000000004</v>
      </c>
      <c r="H241" s="79">
        <v>3.21</v>
      </c>
      <c r="I241" s="79">
        <v>3.21</v>
      </c>
      <c r="J241" s="79">
        <v>33.15</v>
      </c>
      <c r="K241" s="79">
        <v>33.15</v>
      </c>
    </row>
    <row r="242" spans="1:11" s="1" customFormat="1" ht="36.75" customHeight="1" x14ac:dyDescent="0.25">
      <c r="A242" s="15" t="s">
        <v>15</v>
      </c>
      <c r="B242" s="157">
        <v>200</v>
      </c>
      <c r="C242" s="157">
        <v>200</v>
      </c>
      <c r="D242" s="80">
        <v>96</v>
      </c>
      <c r="E242" s="80">
        <v>96</v>
      </c>
      <c r="F242" s="80">
        <v>1.4</v>
      </c>
      <c r="G242" s="80">
        <v>1.4</v>
      </c>
      <c r="H242" s="80">
        <v>1</v>
      </c>
      <c r="I242" s="80">
        <v>1</v>
      </c>
      <c r="J242" s="80">
        <v>20.2</v>
      </c>
      <c r="K242" s="80">
        <v>20.2</v>
      </c>
    </row>
    <row r="243" spans="1:11" s="1" customFormat="1" ht="15.75" customHeight="1" x14ac:dyDescent="0.25">
      <c r="A243" s="81" t="s">
        <v>96</v>
      </c>
      <c r="B243" s="73">
        <v>120</v>
      </c>
      <c r="C243" s="73">
        <v>120</v>
      </c>
      <c r="D243" s="78">
        <v>87.6</v>
      </c>
      <c r="E243" s="78">
        <v>87.6</v>
      </c>
      <c r="F243" s="78">
        <v>2.9</v>
      </c>
      <c r="G243" s="78">
        <v>2.9</v>
      </c>
      <c r="H243" s="78">
        <v>2</v>
      </c>
      <c r="I243" s="78">
        <v>2</v>
      </c>
      <c r="J243" s="78">
        <v>14.5</v>
      </c>
      <c r="K243" s="78">
        <v>14.5</v>
      </c>
    </row>
    <row r="244" spans="1:11" s="1" customFormat="1" ht="22.5" customHeight="1" x14ac:dyDescent="0.25">
      <c r="A244" s="96" t="s">
        <v>30</v>
      </c>
      <c r="B244" s="95"/>
      <c r="C244" s="95"/>
      <c r="D244" s="12">
        <f>SUM(D240:D243)</f>
        <v>519.6</v>
      </c>
      <c r="E244" s="12">
        <f t="shared" ref="E244:K244" si="36">SUM(E240:E243)</f>
        <v>573.20000000000005</v>
      </c>
      <c r="F244" s="12">
        <f t="shared" si="36"/>
        <v>13.64</v>
      </c>
      <c r="G244" s="12">
        <f t="shared" si="36"/>
        <v>15.270000000000001</v>
      </c>
      <c r="H244" s="12">
        <f t="shared" si="36"/>
        <v>10.41</v>
      </c>
      <c r="I244" s="12">
        <f t="shared" si="36"/>
        <v>11.809999999999999</v>
      </c>
      <c r="J244" s="12">
        <f t="shared" si="36"/>
        <v>93.75</v>
      </c>
      <c r="K244" s="12">
        <f t="shared" si="36"/>
        <v>102.35000000000001</v>
      </c>
    </row>
    <row r="245" spans="1:11" ht="19.5" customHeight="1" x14ac:dyDescent="0.25">
      <c r="A245" s="73" t="s">
        <v>6</v>
      </c>
      <c r="B245" s="13"/>
      <c r="C245" s="13"/>
      <c r="D245" s="80"/>
      <c r="E245" s="80"/>
      <c r="F245" s="80"/>
      <c r="G245" s="80"/>
      <c r="H245" s="80"/>
      <c r="I245" s="80"/>
      <c r="J245" s="80"/>
      <c r="K245" s="80"/>
    </row>
    <row r="246" spans="1:11" ht="32.25" customHeight="1" x14ac:dyDescent="0.25">
      <c r="A246" s="15" t="s">
        <v>171</v>
      </c>
      <c r="B246" s="73">
        <v>50</v>
      </c>
      <c r="C246" s="73">
        <v>75</v>
      </c>
      <c r="D246" s="79">
        <v>79.8</v>
      </c>
      <c r="E246" s="79">
        <v>119.7</v>
      </c>
      <c r="F246" s="79">
        <v>3.34</v>
      </c>
      <c r="G246" s="79">
        <v>5.01</v>
      </c>
      <c r="H246" s="79">
        <v>6.67</v>
      </c>
      <c r="I246" s="79">
        <v>10.050000000000001</v>
      </c>
      <c r="J246" s="79">
        <v>4.13</v>
      </c>
      <c r="K246" s="79">
        <v>6.2</v>
      </c>
    </row>
    <row r="247" spans="1:11" ht="35.25" customHeight="1" x14ac:dyDescent="0.25">
      <c r="A247" s="84" t="s">
        <v>172</v>
      </c>
      <c r="B247" s="120">
        <v>50</v>
      </c>
      <c r="C247" s="120">
        <v>75</v>
      </c>
      <c r="D247" s="98">
        <v>100</v>
      </c>
      <c r="E247" s="98">
        <v>133</v>
      </c>
      <c r="F247" s="98">
        <v>4.47</v>
      </c>
      <c r="G247" s="98">
        <v>5.96</v>
      </c>
      <c r="H247" s="98">
        <v>8.1</v>
      </c>
      <c r="I247" s="98">
        <v>10.8</v>
      </c>
      <c r="J247" s="98">
        <v>2.91</v>
      </c>
      <c r="K247" s="98">
        <v>3.88</v>
      </c>
    </row>
    <row r="248" spans="1:11" ht="33" customHeight="1" x14ac:dyDescent="0.25">
      <c r="A248" s="174" t="s">
        <v>173</v>
      </c>
      <c r="B248" s="115" t="s">
        <v>19</v>
      </c>
      <c r="C248" s="115" t="s">
        <v>66</v>
      </c>
      <c r="D248" s="101">
        <v>70</v>
      </c>
      <c r="E248" s="101">
        <v>87.5</v>
      </c>
      <c r="F248" s="101">
        <v>1</v>
      </c>
      <c r="G248" s="101">
        <v>1.25</v>
      </c>
      <c r="H248" s="101">
        <v>3.4</v>
      </c>
      <c r="I248" s="101">
        <v>4.25</v>
      </c>
      <c r="J248" s="101">
        <v>8.8000000000000007</v>
      </c>
      <c r="K248" s="101">
        <v>11</v>
      </c>
    </row>
    <row r="249" spans="1:11" ht="18.75" customHeight="1" x14ac:dyDescent="0.25">
      <c r="A249" s="99" t="s">
        <v>174</v>
      </c>
      <c r="B249" s="115">
        <v>60</v>
      </c>
      <c r="C249" s="115">
        <v>80</v>
      </c>
      <c r="D249" s="101">
        <v>181.4</v>
      </c>
      <c r="E249" s="101">
        <v>241.9</v>
      </c>
      <c r="F249" s="101">
        <v>9.6</v>
      </c>
      <c r="G249" s="101">
        <v>12.8</v>
      </c>
      <c r="H249" s="101">
        <v>13.2</v>
      </c>
      <c r="I249" s="101">
        <v>17.600000000000001</v>
      </c>
      <c r="J249" s="101">
        <v>5</v>
      </c>
      <c r="K249" s="101">
        <v>6.7</v>
      </c>
    </row>
    <row r="250" spans="1:11" ht="34.5" customHeight="1" x14ac:dyDescent="0.25">
      <c r="A250" s="84" t="s">
        <v>175</v>
      </c>
      <c r="B250" s="20">
        <v>60</v>
      </c>
      <c r="C250" s="20">
        <v>80</v>
      </c>
      <c r="D250" s="85">
        <v>154.80000000000001</v>
      </c>
      <c r="E250" s="85">
        <v>206.4</v>
      </c>
      <c r="F250" s="85">
        <v>11.28</v>
      </c>
      <c r="G250" s="85">
        <v>15.04</v>
      </c>
      <c r="H250" s="85">
        <v>10.8</v>
      </c>
      <c r="I250" s="85">
        <v>14.4</v>
      </c>
      <c r="J250" s="85">
        <v>5.52</v>
      </c>
      <c r="K250" s="85">
        <v>7.36</v>
      </c>
    </row>
    <row r="251" spans="1:11" ht="18.75" customHeight="1" x14ac:dyDescent="0.25">
      <c r="A251" s="15" t="s">
        <v>199</v>
      </c>
      <c r="B251" s="130">
        <v>150</v>
      </c>
      <c r="C251" s="130">
        <v>150</v>
      </c>
      <c r="D251" s="80">
        <v>114</v>
      </c>
      <c r="E251" s="80">
        <v>114</v>
      </c>
      <c r="F251" s="80">
        <v>3.6</v>
      </c>
      <c r="G251" s="80">
        <v>3.6</v>
      </c>
      <c r="H251" s="80">
        <v>4.8</v>
      </c>
      <c r="I251" s="80">
        <v>4.8</v>
      </c>
      <c r="J251" s="80">
        <v>14.3</v>
      </c>
      <c r="K251" s="80">
        <v>14.3</v>
      </c>
    </row>
    <row r="252" spans="1:11" s="94" customFormat="1" ht="36" customHeight="1" x14ac:dyDescent="0.25">
      <c r="A252" s="84" t="s">
        <v>100</v>
      </c>
      <c r="B252" s="22">
        <v>200</v>
      </c>
      <c r="C252" s="22">
        <v>200</v>
      </c>
      <c r="D252" s="17">
        <v>100</v>
      </c>
      <c r="E252" s="17">
        <v>100</v>
      </c>
      <c r="F252" s="17">
        <v>0.6</v>
      </c>
      <c r="G252" s="17">
        <v>0.6</v>
      </c>
      <c r="H252" s="17">
        <v>0</v>
      </c>
      <c r="I252" s="17">
        <v>0</v>
      </c>
      <c r="J252" s="17">
        <v>25.2</v>
      </c>
      <c r="K252" s="17">
        <v>25.2</v>
      </c>
    </row>
    <row r="253" spans="1:11" s="94" customFormat="1" ht="20.25" customHeight="1" x14ac:dyDescent="0.25">
      <c r="A253" s="15" t="s">
        <v>90</v>
      </c>
      <c r="B253" s="11">
        <v>20</v>
      </c>
      <c r="C253" s="11">
        <v>25</v>
      </c>
      <c r="D253" s="80">
        <v>51.8</v>
      </c>
      <c r="E253" s="80">
        <v>64.7</v>
      </c>
      <c r="F253" s="80">
        <v>1.52</v>
      </c>
      <c r="G253" s="80">
        <v>1.9</v>
      </c>
      <c r="H253" s="80">
        <v>0.64</v>
      </c>
      <c r="I253" s="80">
        <v>0.8</v>
      </c>
      <c r="J253" s="80">
        <v>10</v>
      </c>
      <c r="K253" s="80">
        <v>12.5</v>
      </c>
    </row>
    <row r="254" spans="1:11" s="1" customFormat="1" ht="20.25" customHeight="1" x14ac:dyDescent="0.25">
      <c r="A254" s="15" t="s">
        <v>8</v>
      </c>
      <c r="B254" s="11">
        <v>30</v>
      </c>
      <c r="C254" s="11">
        <v>35</v>
      </c>
      <c r="D254" s="80">
        <v>75</v>
      </c>
      <c r="E254" s="80">
        <v>87.5</v>
      </c>
      <c r="F254" s="80">
        <v>4.55</v>
      </c>
      <c r="G254" s="80">
        <v>4.5999999999999996</v>
      </c>
      <c r="H254" s="80">
        <v>1.05</v>
      </c>
      <c r="I254" s="80">
        <v>1.1000000000000001</v>
      </c>
      <c r="J254" s="80">
        <v>14</v>
      </c>
      <c r="K254" s="80">
        <v>14</v>
      </c>
    </row>
    <row r="255" spans="1:11" s="1" customFormat="1" ht="21.75" customHeight="1" x14ac:dyDescent="0.25">
      <c r="A255" s="96" t="s">
        <v>77</v>
      </c>
      <c r="B255" s="14"/>
      <c r="C255" s="14"/>
      <c r="D255" s="12">
        <f>D246+D248+D249+D251+D252+D253+D254</f>
        <v>672</v>
      </c>
      <c r="E255" s="12">
        <f t="shared" ref="E255:K255" si="37">E246+E248+E249+E251+E252+E253+E254</f>
        <v>815.30000000000007</v>
      </c>
      <c r="F255" s="12">
        <f t="shared" si="37"/>
        <v>24.21</v>
      </c>
      <c r="G255" s="12">
        <f t="shared" si="37"/>
        <v>29.760000000000005</v>
      </c>
      <c r="H255" s="12">
        <f t="shared" si="37"/>
        <v>29.76</v>
      </c>
      <c r="I255" s="12">
        <f t="shared" si="37"/>
        <v>38.6</v>
      </c>
      <c r="J255" s="12">
        <f t="shared" si="37"/>
        <v>81.430000000000007</v>
      </c>
      <c r="K255" s="12">
        <f t="shared" si="37"/>
        <v>89.9</v>
      </c>
    </row>
    <row r="256" spans="1:11" s="1" customFormat="1" ht="21.75" customHeight="1" x14ac:dyDescent="0.25">
      <c r="A256" s="96" t="s">
        <v>78</v>
      </c>
      <c r="B256" s="143"/>
      <c r="C256" s="143"/>
      <c r="D256" s="12">
        <f>D247+D248+D250+D251+D252+D253+D254</f>
        <v>665.59999999999991</v>
      </c>
      <c r="E256" s="12">
        <f t="shared" ref="E256:K256" si="38">E247+E248+E250+E251+E252+E253+E254</f>
        <v>793.1</v>
      </c>
      <c r="F256" s="12">
        <f t="shared" si="38"/>
        <v>27.020000000000003</v>
      </c>
      <c r="G256" s="12">
        <f t="shared" si="38"/>
        <v>32.950000000000003</v>
      </c>
      <c r="H256" s="12">
        <f t="shared" si="38"/>
        <v>28.790000000000003</v>
      </c>
      <c r="I256" s="12">
        <f t="shared" si="38"/>
        <v>36.15</v>
      </c>
      <c r="J256" s="12">
        <f t="shared" si="38"/>
        <v>80.73</v>
      </c>
      <c r="K256" s="12">
        <f t="shared" si="38"/>
        <v>88.24</v>
      </c>
    </row>
    <row r="257" spans="1:11" ht="21.75" customHeight="1" x14ac:dyDescent="0.25">
      <c r="A257" s="73" t="s">
        <v>9</v>
      </c>
      <c r="B257" s="13"/>
      <c r="C257" s="13"/>
      <c r="D257" s="80"/>
      <c r="E257" s="80"/>
      <c r="F257" s="80"/>
      <c r="G257" s="80"/>
      <c r="H257" s="80"/>
      <c r="I257" s="80"/>
      <c r="J257" s="80"/>
      <c r="K257" s="80"/>
    </row>
    <row r="258" spans="1:11" ht="18.75" customHeight="1" x14ac:dyDescent="0.25">
      <c r="A258" s="15" t="s">
        <v>101</v>
      </c>
      <c r="B258" s="128">
        <v>120</v>
      </c>
      <c r="C258" s="128">
        <v>120</v>
      </c>
      <c r="D258" s="80">
        <v>90</v>
      </c>
      <c r="E258" s="80">
        <v>90</v>
      </c>
      <c r="F258" s="80">
        <v>0.4</v>
      </c>
      <c r="G258" s="80">
        <v>0.4</v>
      </c>
      <c r="H258" s="80">
        <v>0.4</v>
      </c>
      <c r="I258" s="80">
        <v>0.4</v>
      </c>
      <c r="J258" s="80">
        <v>21.2</v>
      </c>
      <c r="K258" s="80">
        <v>21.2</v>
      </c>
    </row>
    <row r="259" spans="1:11" ht="19.5" customHeight="1" x14ac:dyDescent="0.25">
      <c r="A259" s="91" t="s">
        <v>10</v>
      </c>
      <c r="B259" s="118">
        <v>200</v>
      </c>
      <c r="C259" s="118">
        <v>200</v>
      </c>
      <c r="D259" s="80">
        <v>105</v>
      </c>
      <c r="E259" s="80">
        <v>105</v>
      </c>
      <c r="F259" s="80">
        <v>0.7</v>
      </c>
      <c r="G259" s="80">
        <v>0.7</v>
      </c>
      <c r="H259" s="80">
        <v>0</v>
      </c>
      <c r="I259" s="80">
        <v>0</v>
      </c>
      <c r="J259" s="80">
        <v>18.2</v>
      </c>
      <c r="K259" s="80">
        <v>18.2</v>
      </c>
    </row>
    <row r="260" spans="1:11" ht="33" customHeight="1" x14ac:dyDescent="0.25">
      <c r="A260" s="121" t="s">
        <v>147</v>
      </c>
      <c r="B260" s="171">
        <v>40</v>
      </c>
      <c r="C260" s="171">
        <v>40</v>
      </c>
      <c r="D260" s="80">
        <v>250.4</v>
      </c>
      <c r="E260" s="80">
        <v>250.4</v>
      </c>
      <c r="F260" s="80">
        <v>3.6</v>
      </c>
      <c r="G260" s="80">
        <v>3.6</v>
      </c>
      <c r="H260" s="80">
        <v>10.4</v>
      </c>
      <c r="I260" s="80">
        <v>10.4</v>
      </c>
      <c r="J260" s="80">
        <v>11</v>
      </c>
      <c r="K260" s="80">
        <v>11</v>
      </c>
    </row>
    <row r="261" spans="1:11" ht="21" customHeight="1" x14ac:dyDescent="0.25">
      <c r="A261" s="96" t="s">
        <v>11</v>
      </c>
      <c r="B261" s="14"/>
      <c r="C261" s="14"/>
      <c r="D261" s="12">
        <f>SUM(D258:D260)</f>
        <v>445.4</v>
      </c>
      <c r="E261" s="12">
        <f t="shared" ref="E261:K261" si="39">SUM(E258:E260)</f>
        <v>445.4</v>
      </c>
      <c r="F261" s="12">
        <f t="shared" si="39"/>
        <v>4.7</v>
      </c>
      <c r="G261" s="12">
        <f t="shared" si="39"/>
        <v>4.7</v>
      </c>
      <c r="H261" s="12">
        <f t="shared" si="39"/>
        <v>10.8</v>
      </c>
      <c r="I261" s="12">
        <f t="shared" si="39"/>
        <v>10.8</v>
      </c>
      <c r="J261" s="12">
        <f t="shared" si="39"/>
        <v>50.4</v>
      </c>
      <c r="K261" s="12">
        <f t="shared" si="39"/>
        <v>50.4</v>
      </c>
    </row>
    <row r="262" spans="1:11" ht="21" customHeight="1" x14ac:dyDescent="0.25">
      <c r="A262" s="96" t="s">
        <v>79</v>
      </c>
      <c r="B262" s="11"/>
      <c r="C262" s="11"/>
      <c r="D262" s="12">
        <f>D244+D255+D261</f>
        <v>1637</v>
      </c>
      <c r="E262" s="12">
        <f t="shared" ref="E262:K262" si="40">E244+E255+E261</f>
        <v>1833.9</v>
      </c>
      <c r="F262" s="12">
        <f t="shared" si="40"/>
        <v>42.550000000000004</v>
      </c>
      <c r="G262" s="12">
        <f t="shared" si="40"/>
        <v>49.730000000000011</v>
      </c>
      <c r="H262" s="12">
        <f t="shared" si="40"/>
        <v>50.97</v>
      </c>
      <c r="I262" s="12">
        <f t="shared" si="40"/>
        <v>61.209999999999994</v>
      </c>
      <c r="J262" s="12">
        <f t="shared" si="40"/>
        <v>225.58</v>
      </c>
      <c r="K262" s="12">
        <f t="shared" si="40"/>
        <v>242.65</v>
      </c>
    </row>
    <row r="263" spans="1:11" ht="21" customHeight="1" x14ac:dyDescent="0.25">
      <c r="A263" s="96" t="s">
        <v>80</v>
      </c>
      <c r="B263" s="11"/>
      <c r="C263" s="11"/>
      <c r="D263" s="12">
        <f t="shared" ref="D263:K263" si="41">D244+D256+D261</f>
        <v>1630.6</v>
      </c>
      <c r="E263" s="12">
        <f t="shared" si="41"/>
        <v>1811.7000000000003</v>
      </c>
      <c r="F263" s="12">
        <f t="shared" si="41"/>
        <v>45.360000000000007</v>
      </c>
      <c r="G263" s="12">
        <f t="shared" si="41"/>
        <v>52.920000000000009</v>
      </c>
      <c r="H263" s="12">
        <f t="shared" si="41"/>
        <v>50</v>
      </c>
      <c r="I263" s="12">
        <f t="shared" si="41"/>
        <v>58.759999999999991</v>
      </c>
      <c r="J263" s="12">
        <f t="shared" si="41"/>
        <v>224.88000000000002</v>
      </c>
      <c r="K263" s="12">
        <f t="shared" si="41"/>
        <v>240.99</v>
      </c>
    </row>
    <row r="264" spans="1:11" ht="21" customHeight="1" x14ac:dyDescent="0.25">
      <c r="A264" s="119" t="s">
        <v>54</v>
      </c>
      <c r="B264" s="11"/>
      <c r="C264" s="11"/>
      <c r="D264" s="12">
        <f>D244*75/D262</f>
        <v>23.805742211362247</v>
      </c>
      <c r="E264" s="12">
        <f>E244*75/E262</f>
        <v>23.441845247832486</v>
      </c>
      <c r="F264" s="12"/>
      <c r="G264" s="12"/>
      <c r="H264" s="12"/>
      <c r="I264" s="12"/>
      <c r="J264" s="12"/>
      <c r="K264" s="12"/>
    </row>
    <row r="265" spans="1:11" ht="21" customHeight="1" x14ac:dyDescent="0.25">
      <c r="A265" s="119" t="s">
        <v>54</v>
      </c>
      <c r="B265" s="11"/>
      <c r="C265" s="11"/>
      <c r="D265" s="12">
        <f>D244*75/D263</f>
        <v>23.899178216607385</v>
      </c>
      <c r="E265" s="12">
        <f>E244*75/E263</f>
        <v>23.729094220897498</v>
      </c>
      <c r="F265" s="12"/>
      <c r="G265" s="12"/>
      <c r="H265" s="12"/>
      <c r="I265" s="12"/>
      <c r="J265" s="12"/>
      <c r="K265" s="12"/>
    </row>
    <row r="266" spans="1:11" ht="23.25" customHeight="1" x14ac:dyDescent="0.25">
      <c r="A266" s="119" t="s">
        <v>55</v>
      </c>
      <c r="B266" s="11"/>
      <c r="C266" s="11"/>
      <c r="D266" s="12">
        <f>D255*75/D262</f>
        <v>30.788026878436163</v>
      </c>
      <c r="E266" s="12">
        <f>E255*75/E262</f>
        <v>33.342875838377232</v>
      </c>
      <c r="F266" s="12"/>
      <c r="G266" s="12"/>
      <c r="H266" s="12"/>
      <c r="I266" s="12"/>
      <c r="J266" s="12"/>
      <c r="K266" s="12"/>
    </row>
    <row r="267" spans="1:11" ht="17.25" customHeight="1" x14ac:dyDescent="0.25">
      <c r="A267" s="119" t="s">
        <v>55</v>
      </c>
      <c r="B267" s="11"/>
      <c r="C267" s="11"/>
      <c r="D267" s="12">
        <f>D256*75/D263</f>
        <v>30.614497730896598</v>
      </c>
      <c r="E267" s="12">
        <f>E256*75/E263</f>
        <v>32.832422586520941</v>
      </c>
      <c r="F267" s="12"/>
      <c r="G267" s="12"/>
      <c r="H267" s="12"/>
      <c r="I267" s="12"/>
      <c r="J267" s="12"/>
      <c r="K267" s="12"/>
    </row>
    <row r="268" spans="1:11" ht="15" customHeight="1" x14ac:dyDescent="0.25">
      <c r="A268" s="119" t="s">
        <v>56</v>
      </c>
      <c r="B268" s="11"/>
      <c r="C268" s="11"/>
      <c r="D268" s="12">
        <f>D261*75/D262</f>
        <v>20.40623091020159</v>
      </c>
      <c r="E268" s="12">
        <f>E261*75/E262</f>
        <v>18.215278913790282</v>
      </c>
      <c r="F268" s="12"/>
      <c r="G268" s="12"/>
      <c r="H268" s="12"/>
      <c r="I268" s="12"/>
      <c r="J268" s="12"/>
      <c r="K268" s="12"/>
    </row>
    <row r="269" spans="1:11" ht="18" customHeight="1" x14ac:dyDescent="0.25">
      <c r="A269" s="119" t="s">
        <v>56</v>
      </c>
      <c r="B269" s="11"/>
      <c r="C269" s="11"/>
      <c r="D269" s="12">
        <f>D261*75/D263</f>
        <v>20.486324052496016</v>
      </c>
      <c r="E269" s="12">
        <f>E261*75/E263</f>
        <v>18.43848319258155</v>
      </c>
      <c r="F269" s="12"/>
      <c r="G269" s="12"/>
      <c r="H269" s="12"/>
      <c r="I269" s="12"/>
      <c r="J269" s="12"/>
      <c r="K269" s="12"/>
    </row>
    <row r="270" spans="1:11" ht="21.75" customHeight="1" x14ac:dyDescent="0.25">
      <c r="A270" s="180" t="s">
        <v>27</v>
      </c>
      <c r="B270" s="181"/>
      <c r="C270" s="181"/>
      <c r="D270" s="181"/>
      <c r="E270" s="181"/>
      <c r="F270" s="181"/>
      <c r="G270" s="181"/>
      <c r="H270" s="181"/>
      <c r="I270" s="181"/>
      <c r="J270" s="181"/>
      <c r="K270" s="182"/>
    </row>
    <row r="271" spans="1:11" s="7" customFormat="1" ht="21.75" customHeight="1" x14ac:dyDescent="0.25">
      <c r="A271" s="17" t="s">
        <v>29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</row>
    <row r="272" spans="1:11" s="1" customFormat="1" ht="33.75" customHeight="1" x14ac:dyDescent="0.25">
      <c r="A272" s="88" t="s">
        <v>42</v>
      </c>
      <c r="B272" s="118" t="s">
        <v>102</v>
      </c>
      <c r="C272" s="118" t="s">
        <v>102</v>
      </c>
      <c r="D272" s="13">
        <v>300</v>
      </c>
      <c r="E272" s="13">
        <v>300</v>
      </c>
      <c r="F272" s="13">
        <v>15</v>
      </c>
      <c r="G272" s="13">
        <v>15</v>
      </c>
      <c r="H272" s="13">
        <v>24</v>
      </c>
      <c r="I272" s="13">
        <v>24</v>
      </c>
      <c r="J272" s="13">
        <v>2.57</v>
      </c>
      <c r="K272" s="13">
        <v>2.57</v>
      </c>
    </row>
    <row r="273" spans="1:50" s="1" customFormat="1" ht="32.25" customHeight="1" x14ac:dyDescent="0.25">
      <c r="A273" s="15" t="s">
        <v>176</v>
      </c>
      <c r="B273" s="11">
        <v>45</v>
      </c>
      <c r="C273" s="11">
        <v>45</v>
      </c>
      <c r="D273" s="80">
        <v>120.3</v>
      </c>
      <c r="E273" s="80">
        <v>120.3</v>
      </c>
      <c r="F273" s="80">
        <v>2</v>
      </c>
      <c r="G273" s="80">
        <v>2</v>
      </c>
      <c r="H273" s="80">
        <v>6.7</v>
      </c>
      <c r="I273" s="80">
        <v>6.7</v>
      </c>
      <c r="J273" s="80">
        <v>12.8</v>
      </c>
      <c r="K273" s="80">
        <v>12.8</v>
      </c>
    </row>
    <row r="274" spans="1:50" s="1" customFormat="1" ht="20.25" customHeight="1" x14ac:dyDescent="0.25">
      <c r="A274" s="15" t="s">
        <v>8</v>
      </c>
      <c r="B274" s="11">
        <v>30</v>
      </c>
      <c r="C274" s="11">
        <v>35</v>
      </c>
      <c r="D274" s="80">
        <v>75</v>
      </c>
      <c r="E274" s="80">
        <v>87.5</v>
      </c>
      <c r="F274" s="80">
        <v>4.55</v>
      </c>
      <c r="G274" s="80">
        <v>4.5999999999999996</v>
      </c>
      <c r="H274" s="80">
        <v>1.05</v>
      </c>
      <c r="I274" s="80">
        <v>1.1000000000000001</v>
      </c>
      <c r="J274" s="80">
        <v>14</v>
      </c>
      <c r="K274" s="80">
        <v>14</v>
      </c>
    </row>
    <row r="275" spans="1:50" s="1" customFormat="1" ht="16.5" customHeight="1" x14ac:dyDescent="0.25">
      <c r="A275" s="15" t="s">
        <v>177</v>
      </c>
      <c r="B275" s="115" t="s">
        <v>35</v>
      </c>
      <c r="C275" s="115" t="s">
        <v>35</v>
      </c>
      <c r="D275" s="80">
        <v>46.66</v>
      </c>
      <c r="E275" s="80">
        <v>46.66</v>
      </c>
      <c r="F275" s="80">
        <v>0.23</v>
      </c>
      <c r="G275" s="80">
        <v>0.23</v>
      </c>
      <c r="H275" s="82">
        <v>0.05</v>
      </c>
      <c r="I275" s="82">
        <v>0.05</v>
      </c>
      <c r="J275" s="80">
        <v>11.45</v>
      </c>
      <c r="K275" s="80">
        <v>11.45</v>
      </c>
    </row>
    <row r="276" spans="1:50" s="1" customFormat="1" ht="22.5" customHeight="1" x14ac:dyDescent="0.25">
      <c r="A276" s="102" t="s">
        <v>30</v>
      </c>
      <c r="B276" s="14"/>
      <c r="C276" s="14"/>
      <c r="D276" s="12">
        <f t="shared" ref="D276:K276" si="42">SUM(D272:D275)</f>
        <v>541.96</v>
      </c>
      <c r="E276" s="12">
        <f t="shared" si="42"/>
        <v>554.46</v>
      </c>
      <c r="F276" s="12">
        <f t="shared" si="42"/>
        <v>21.78</v>
      </c>
      <c r="G276" s="12">
        <f t="shared" si="42"/>
        <v>21.830000000000002</v>
      </c>
      <c r="H276" s="12">
        <f t="shared" si="42"/>
        <v>31.8</v>
      </c>
      <c r="I276" s="12">
        <f t="shared" si="42"/>
        <v>31.85</v>
      </c>
      <c r="J276" s="12">
        <f t="shared" si="42"/>
        <v>40.82</v>
      </c>
      <c r="K276" s="12">
        <f t="shared" si="42"/>
        <v>40.82</v>
      </c>
    </row>
    <row r="277" spans="1:50" s="1" customFormat="1" ht="22.5" customHeight="1" x14ac:dyDescent="0.25">
      <c r="A277" s="184" t="s">
        <v>0</v>
      </c>
      <c r="B277" s="183" t="s">
        <v>38</v>
      </c>
      <c r="C277" s="183"/>
      <c r="D277" s="183" t="s">
        <v>1</v>
      </c>
      <c r="E277" s="183"/>
      <c r="F277" s="183" t="s">
        <v>2</v>
      </c>
      <c r="G277" s="183"/>
      <c r="H277" s="183" t="s">
        <v>3</v>
      </c>
      <c r="I277" s="183"/>
      <c r="J277" s="183" t="s">
        <v>4</v>
      </c>
      <c r="K277" s="183"/>
    </row>
    <row r="278" spans="1:50" s="1" customFormat="1" ht="22.5" customHeight="1" x14ac:dyDescent="0.25">
      <c r="A278" s="187"/>
      <c r="B278" s="75" t="s">
        <v>21</v>
      </c>
      <c r="C278" s="76" t="s">
        <v>58</v>
      </c>
      <c r="D278" s="75" t="s">
        <v>21</v>
      </c>
      <c r="E278" s="75" t="s">
        <v>58</v>
      </c>
      <c r="F278" s="75" t="s">
        <v>21</v>
      </c>
      <c r="G278" s="75" t="s">
        <v>58</v>
      </c>
      <c r="H278" s="75" t="s">
        <v>21</v>
      </c>
      <c r="I278" s="75" t="s">
        <v>58</v>
      </c>
      <c r="J278" s="75" t="s">
        <v>21</v>
      </c>
      <c r="K278" s="75" t="s">
        <v>58</v>
      </c>
    </row>
    <row r="279" spans="1:50" s="1" customFormat="1" ht="22.5" customHeight="1" x14ac:dyDescent="0.25">
      <c r="A279" s="180" t="s">
        <v>27</v>
      </c>
      <c r="B279" s="181"/>
      <c r="C279" s="181"/>
      <c r="D279" s="181"/>
      <c r="E279" s="181"/>
      <c r="F279" s="181"/>
      <c r="G279" s="181"/>
      <c r="H279" s="181"/>
      <c r="I279" s="181"/>
      <c r="J279" s="181"/>
      <c r="K279" s="182"/>
    </row>
    <row r="280" spans="1:50" s="1" customFormat="1" ht="21.75" customHeight="1" x14ac:dyDescent="0.25">
      <c r="A280" s="116" t="s">
        <v>6</v>
      </c>
      <c r="B280" s="13"/>
      <c r="C280" s="13"/>
      <c r="D280" s="80"/>
      <c r="E280" s="80"/>
      <c r="F280" s="80"/>
      <c r="G280" s="80"/>
      <c r="H280" s="80"/>
      <c r="I280" s="80"/>
      <c r="J280" s="80"/>
      <c r="K280" s="80"/>
    </row>
    <row r="281" spans="1:50" s="2" customFormat="1" ht="24" customHeight="1" x14ac:dyDescent="0.25">
      <c r="A281" s="15" t="s">
        <v>179</v>
      </c>
      <c r="B281" s="171">
        <v>75</v>
      </c>
      <c r="C281" s="171">
        <v>100</v>
      </c>
      <c r="D281" s="80">
        <v>104.8</v>
      </c>
      <c r="E281" s="80">
        <v>139.69999999999999</v>
      </c>
      <c r="F281" s="80">
        <v>9.4</v>
      </c>
      <c r="G281" s="80">
        <v>12.5</v>
      </c>
      <c r="H281" s="87">
        <v>18.23</v>
      </c>
      <c r="I281" s="87">
        <v>24.3</v>
      </c>
      <c r="J281" s="80">
        <v>1.8</v>
      </c>
      <c r="K281" s="80">
        <v>2.4</v>
      </c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</row>
    <row r="282" spans="1:50" s="3" customFormat="1" ht="16.5" customHeight="1" x14ac:dyDescent="0.25">
      <c r="A282" s="15" t="s">
        <v>116</v>
      </c>
      <c r="B282" s="143">
        <v>75</v>
      </c>
      <c r="C282" s="143">
        <v>100</v>
      </c>
      <c r="D282" s="80">
        <v>100</v>
      </c>
      <c r="E282" s="80">
        <v>133</v>
      </c>
      <c r="F282" s="80">
        <v>1.5</v>
      </c>
      <c r="G282" s="80">
        <v>2</v>
      </c>
      <c r="H282" s="87">
        <v>8.5</v>
      </c>
      <c r="I282" s="87">
        <v>11.3</v>
      </c>
      <c r="J282" s="80">
        <v>5.5</v>
      </c>
      <c r="K282" s="80">
        <v>7.3</v>
      </c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</row>
    <row r="283" spans="1:50" ht="47.25" customHeight="1" x14ac:dyDescent="0.25">
      <c r="A283" s="88" t="s">
        <v>178</v>
      </c>
      <c r="B283" s="141" t="s">
        <v>19</v>
      </c>
      <c r="C283" s="141" t="s">
        <v>66</v>
      </c>
      <c r="D283" s="140">
        <v>68</v>
      </c>
      <c r="E283" s="140">
        <v>85</v>
      </c>
      <c r="F283" s="140">
        <v>1.6</v>
      </c>
      <c r="G283" s="140">
        <v>2</v>
      </c>
      <c r="H283" s="140">
        <v>4.5999999999999996</v>
      </c>
      <c r="I283" s="140">
        <v>5.75</v>
      </c>
      <c r="J283" s="140">
        <v>5.2</v>
      </c>
      <c r="K283" s="140">
        <v>6.5</v>
      </c>
    </row>
    <row r="284" spans="1:50" ht="15.75" customHeight="1" x14ac:dyDescent="0.25">
      <c r="A284" s="88" t="s">
        <v>181</v>
      </c>
      <c r="B284" s="141" t="s">
        <v>51</v>
      </c>
      <c r="C284" s="141" t="s">
        <v>52</v>
      </c>
      <c r="D284" s="140">
        <v>195</v>
      </c>
      <c r="E284" s="140">
        <v>219</v>
      </c>
      <c r="F284" s="140">
        <v>16.5</v>
      </c>
      <c r="G284" s="140">
        <v>21.2</v>
      </c>
      <c r="H284" s="140">
        <v>12</v>
      </c>
      <c r="I284" s="140">
        <v>12.6</v>
      </c>
      <c r="J284" s="140">
        <v>5.2</v>
      </c>
      <c r="K284" s="140">
        <v>5.2</v>
      </c>
    </row>
    <row r="285" spans="1:50" ht="32.25" customHeight="1" x14ac:dyDescent="0.25">
      <c r="A285" s="15" t="s">
        <v>180</v>
      </c>
      <c r="B285" s="143">
        <v>75</v>
      </c>
      <c r="C285" s="143">
        <v>100</v>
      </c>
      <c r="D285" s="80">
        <v>162</v>
      </c>
      <c r="E285" s="80">
        <v>203.4</v>
      </c>
      <c r="F285" s="80">
        <v>16.5</v>
      </c>
      <c r="G285" s="80">
        <v>22</v>
      </c>
      <c r="H285" s="80">
        <v>5.55</v>
      </c>
      <c r="I285" s="80">
        <v>8.3000000000000007</v>
      </c>
      <c r="J285" s="80">
        <v>1.92</v>
      </c>
      <c r="K285" s="80">
        <v>2.88</v>
      </c>
    </row>
    <row r="286" spans="1:50" ht="23.25" customHeight="1" x14ac:dyDescent="0.25">
      <c r="A286" s="83" t="s">
        <v>126</v>
      </c>
      <c r="B286" s="20">
        <v>150</v>
      </c>
      <c r="C286" s="20">
        <v>150</v>
      </c>
      <c r="D286" s="85">
        <v>195</v>
      </c>
      <c r="E286" s="85">
        <v>195</v>
      </c>
      <c r="F286" s="85">
        <v>3.75</v>
      </c>
      <c r="G286" s="85">
        <v>3.75</v>
      </c>
      <c r="H286" s="85">
        <v>5.4</v>
      </c>
      <c r="I286" s="85">
        <v>5.4</v>
      </c>
      <c r="J286" s="85">
        <v>32.85</v>
      </c>
      <c r="K286" s="85">
        <v>32.85</v>
      </c>
    </row>
    <row r="287" spans="1:50" ht="21" customHeight="1" x14ac:dyDescent="0.25">
      <c r="A287" s="91" t="s">
        <v>10</v>
      </c>
      <c r="B287" s="122">
        <v>200</v>
      </c>
      <c r="C287" s="122">
        <v>200</v>
      </c>
      <c r="D287" s="80">
        <v>105</v>
      </c>
      <c r="E287" s="80">
        <v>105</v>
      </c>
      <c r="F287" s="80">
        <v>0.7</v>
      </c>
      <c r="G287" s="80">
        <v>0.7</v>
      </c>
      <c r="H287" s="80">
        <v>0</v>
      </c>
      <c r="I287" s="80">
        <v>0</v>
      </c>
      <c r="J287" s="80">
        <v>18.2</v>
      </c>
      <c r="K287" s="80">
        <v>18.2</v>
      </c>
    </row>
    <row r="288" spans="1:50" ht="18" customHeight="1" x14ac:dyDescent="0.25">
      <c r="A288" s="15" t="s">
        <v>90</v>
      </c>
      <c r="B288" s="11">
        <v>20</v>
      </c>
      <c r="C288" s="11">
        <v>25</v>
      </c>
      <c r="D288" s="80">
        <v>51.8</v>
      </c>
      <c r="E288" s="80">
        <v>64.7</v>
      </c>
      <c r="F288" s="80">
        <v>1.52</v>
      </c>
      <c r="G288" s="80">
        <v>1.9</v>
      </c>
      <c r="H288" s="80">
        <v>0.64</v>
      </c>
      <c r="I288" s="80">
        <v>0.8</v>
      </c>
      <c r="J288" s="80">
        <v>10</v>
      </c>
      <c r="K288" s="80">
        <v>12.5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</row>
    <row r="289" spans="1:74" ht="18" customHeight="1" x14ac:dyDescent="0.25">
      <c r="A289" s="15" t="s">
        <v>8</v>
      </c>
      <c r="B289" s="11">
        <v>30</v>
      </c>
      <c r="C289" s="11">
        <v>35</v>
      </c>
      <c r="D289" s="80">
        <v>75</v>
      </c>
      <c r="E289" s="80">
        <v>87.5</v>
      </c>
      <c r="F289" s="80">
        <v>4.55</v>
      </c>
      <c r="G289" s="80">
        <v>4.5999999999999996</v>
      </c>
      <c r="H289" s="80">
        <v>1.05</v>
      </c>
      <c r="I289" s="80">
        <v>1.1000000000000001</v>
      </c>
      <c r="J289" s="80">
        <v>14</v>
      </c>
      <c r="K289" s="80">
        <v>14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</row>
    <row r="290" spans="1:74" ht="20.25" customHeight="1" x14ac:dyDescent="0.25">
      <c r="A290" s="96" t="s">
        <v>77</v>
      </c>
      <c r="B290" s="14"/>
      <c r="C290" s="14"/>
      <c r="D290" s="12">
        <f>D281+D283+D284+D286+D287+D288+D289</f>
        <v>794.59999999999991</v>
      </c>
      <c r="E290" s="12">
        <f t="shared" ref="E290:K290" si="43">E281+E283+E284+E286+E287+E288+E289</f>
        <v>895.90000000000009</v>
      </c>
      <c r="F290" s="12">
        <f t="shared" si="43"/>
        <v>38.019999999999996</v>
      </c>
      <c r="G290" s="12">
        <f t="shared" si="43"/>
        <v>46.650000000000006</v>
      </c>
      <c r="H290" s="12">
        <f t="shared" si="43"/>
        <v>41.919999999999995</v>
      </c>
      <c r="I290" s="12">
        <f t="shared" si="43"/>
        <v>49.949999999999996</v>
      </c>
      <c r="J290" s="12">
        <f t="shared" si="43"/>
        <v>87.25</v>
      </c>
      <c r="K290" s="12">
        <f t="shared" si="43"/>
        <v>91.65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</row>
    <row r="291" spans="1:74" ht="20.25" customHeight="1" x14ac:dyDescent="0.25">
      <c r="A291" s="96" t="s">
        <v>78</v>
      </c>
      <c r="B291" s="143"/>
      <c r="C291" s="143"/>
      <c r="D291" s="12">
        <f>D282+D283+D285+D286+D287+D288+D289</f>
        <v>756.8</v>
      </c>
      <c r="E291" s="12">
        <f t="shared" ref="E291:K291" si="44">E282+E283+E285+E286+E287+E288+E289</f>
        <v>873.6</v>
      </c>
      <c r="F291" s="12">
        <f t="shared" si="44"/>
        <v>30.12</v>
      </c>
      <c r="G291" s="12">
        <f t="shared" si="44"/>
        <v>36.950000000000003</v>
      </c>
      <c r="H291" s="12">
        <f t="shared" si="44"/>
        <v>25.74</v>
      </c>
      <c r="I291" s="12">
        <f t="shared" si="44"/>
        <v>32.65</v>
      </c>
      <c r="J291" s="12">
        <f t="shared" si="44"/>
        <v>87.67</v>
      </c>
      <c r="K291" s="12">
        <f t="shared" si="44"/>
        <v>94.23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</row>
    <row r="292" spans="1:74" ht="23.25" customHeight="1" x14ac:dyDescent="0.25">
      <c r="A292" s="20" t="s">
        <v>9</v>
      </c>
      <c r="B292" s="13"/>
      <c r="C292" s="13"/>
      <c r="D292" s="80"/>
      <c r="E292" s="80"/>
      <c r="F292" s="80"/>
      <c r="G292" s="80"/>
      <c r="H292" s="80"/>
      <c r="I292" s="80"/>
      <c r="J292" s="80"/>
      <c r="K292" s="80"/>
    </row>
    <row r="293" spans="1:74" ht="36.75" customHeight="1" x14ac:dyDescent="0.25">
      <c r="A293" s="81" t="s">
        <v>182</v>
      </c>
      <c r="B293" s="138">
        <v>100</v>
      </c>
      <c r="C293" s="138">
        <v>100</v>
      </c>
      <c r="D293" s="80">
        <v>305.76</v>
      </c>
      <c r="E293" s="80">
        <v>305.76</v>
      </c>
      <c r="F293" s="80">
        <v>9.1999999999999993</v>
      </c>
      <c r="G293" s="80">
        <v>9.1999999999999993</v>
      </c>
      <c r="H293" s="80">
        <v>14.76</v>
      </c>
      <c r="I293" s="80">
        <v>14.76</v>
      </c>
      <c r="J293" s="80">
        <v>33.6</v>
      </c>
      <c r="K293" s="80">
        <v>33.6</v>
      </c>
    </row>
    <row r="294" spans="1:74" ht="20.25" customHeight="1" x14ac:dyDescent="0.25">
      <c r="A294" s="90" t="s">
        <v>183</v>
      </c>
      <c r="B294" s="20">
        <v>200</v>
      </c>
      <c r="C294" s="20">
        <v>200</v>
      </c>
      <c r="D294" s="85">
        <v>100</v>
      </c>
      <c r="E294" s="85">
        <v>100</v>
      </c>
      <c r="F294" s="85">
        <v>0.6</v>
      </c>
      <c r="G294" s="85">
        <v>0.6</v>
      </c>
      <c r="H294" s="85">
        <v>0</v>
      </c>
      <c r="I294" s="85">
        <v>0</v>
      </c>
      <c r="J294" s="85">
        <v>25.2</v>
      </c>
      <c r="K294" s="85">
        <v>25.2</v>
      </c>
    </row>
    <row r="295" spans="1:74" ht="23.25" customHeight="1" x14ac:dyDescent="0.25">
      <c r="A295" s="15" t="s">
        <v>41</v>
      </c>
      <c r="B295" s="157">
        <v>150</v>
      </c>
      <c r="C295" s="157">
        <v>150</v>
      </c>
      <c r="D295" s="80">
        <v>57</v>
      </c>
      <c r="E295" s="80">
        <v>57</v>
      </c>
      <c r="F295" s="80">
        <v>1.2</v>
      </c>
      <c r="G295" s="80">
        <v>1.2</v>
      </c>
      <c r="H295" s="80">
        <v>0.3</v>
      </c>
      <c r="I295" s="80">
        <v>0.3</v>
      </c>
      <c r="J295" s="80">
        <v>11.3</v>
      </c>
      <c r="K295" s="80">
        <v>11.3</v>
      </c>
    </row>
    <row r="296" spans="1:74" ht="20.25" customHeight="1" x14ac:dyDescent="0.25">
      <c r="A296" s="102" t="s">
        <v>31</v>
      </c>
      <c r="B296" s="14"/>
      <c r="C296" s="14"/>
      <c r="D296" s="12">
        <f>SUM(D293:D295)</f>
        <v>462.76</v>
      </c>
      <c r="E296" s="12">
        <f t="shared" ref="E296:K296" si="45">SUM(E293:E295)</f>
        <v>462.76</v>
      </c>
      <c r="F296" s="12">
        <f t="shared" si="45"/>
        <v>10.999999999999998</v>
      </c>
      <c r="G296" s="12">
        <f t="shared" si="45"/>
        <v>10.999999999999998</v>
      </c>
      <c r="H296" s="12">
        <f t="shared" si="45"/>
        <v>15.06</v>
      </c>
      <c r="I296" s="12">
        <f t="shared" si="45"/>
        <v>15.06</v>
      </c>
      <c r="J296" s="12">
        <f t="shared" si="45"/>
        <v>70.099999999999994</v>
      </c>
      <c r="K296" s="12">
        <f t="shared" si="45"/>
        <v>70.099999999999994</v>
      </c>
    </row>
    <row r="297" spans="1:74" ht="20.25" customHeight="1" x14ac:dyDescent="0.25">
      <c r="A297" s="96" t="s">
        <v>79</v>
      </c>
      <c r="B297" s="11"/>
      <c r="C297" s="11"/>
      <c r="D297" s="12">
        <f>D276+D290+D296</f>
        <v>1799.32</v>
      </c>
      <c r="E297" s="12">
        <f t="shared" ref="E297:K297" si="46">E276+E290+E296</f>
        <v>1913.1200000000001</v>
      </c>
      <c r="F297" s="12">
        <f t="shared" si="46"/>
        <v>70.8</v>
      </c>
      <c r="G297" s="12">
        <f t="shared" si="46"/>
        <v>79.48</v>
      </c>
      <c r="H297" s="12">
        <f t="shared" si="46"/>
        <v>88.78</v>
      </c>
      <c r="I297" s="12">
        <f t="shared" si="46"/>
        <v>96.86</v>
      </c>
      <c r="J297" s="12">
        <f t="shared" si="46"/>
        <v>198.17</v>
      </c>
      <c r="K297" s="12">
        <f t="shared" si="46"/>
        <v>202.57</v>
      </c>
    </row>
    <row r="298" spans="1:74" ht="20.25" customHeight="1" x14ac:dyDescent="0.25">
      <c r="A298" s="96" t="s">
        <v>80</v>
      </c>
      <c r="B298" s="11"/>
      <c r="C298" s="11"/>
      <c r="D298" s="12">
        <f>D276+D291+D296</f>
        <v>1761.52</v>
      </c>
      <c r="E298" s="12">
        <f t="shared" ref="E298:K298" si="47">E276+E291+E296</f>
        <v>1890.82</v>
      </c>
      <c r="F298" s="12">
        <f t="shared" si="47"/>
        <v>62.900000000000006</v>
      </c>
      <c r="G298" s="12">
        <f t="shared" si="47"/>
        <v>69.78</v>
      </c>
      <c r="H298" s="12">
        <f t="shared" si="47"/>
        <v>72.599999999999994</v>
      </c>
      <c r="I298" s="12">
        <f t="shared" si="47"/>
        <v>79.56</v>
      </c>
      <c r="J298" s="12">
        <f t="shared" si="47"/>
        <v>198.59</v>
      </c>
      <c r="K298" s="12">
        <f t="shared" si="47"/>
        <v>205.15</v>
      </c>
    </row>
    <row r="299" spans="1:74" ht="20.25" customHeight="1" x14ac:dyDescent="0.25">
      <c r="A299" s="119" t="s">
        <v>54</v>
      </c>
      <c r="B299" s="11"/>
      <c r="C299" s="11"/>
      <c r="D299" s="12">
        <f>D276*75/D297</f>
        <v>22.590200742502724</v>
      </c>
      <c r="E299" s="12">
        <f>E276*75/E297</f>
        <v>21.736482813414735</v>
      </c>
      <c r="F299" s="12"/>
      <c r="G299" s="12"/>
      <c r="H299" s="12"/>
      <c r="I299" s="12"/>
      <c r="J299" s="12"/>
      <c r="K299" s="12"/>
    </row>
    <row r="300" spans="1:74" ht="20.25" customHeight="1" x14ac:dyDescent="0.25">
      <c r="A300" s="119" t="s">
        <v>54</v>
      </c>
      <c r="B300" s="11"/>
      <c r="C300" s="11"/>
      <c r="D300" s="12">
        <f>D276*75/D298</f>
        <v>23.074957990826103</v>
      </c>
      <c r="E300" s="12">
        <f>E276*75/E298</f>
        <v>21.992839085687692</v>
      </c>
      <c r="F300" s="12"/>
      <c r="G300" s="12"/>
      <c r="H300" s="12"/>
      <c r="I300" s="12"/>
      <c r="J300" s="12"/>
      <c r="K300" s="12"/>
    </row>
    <row r="301" spans="1:74" ht="21.75" customHeight="1" x14ac:dyDescent="0.25">
      <c r="A301" s="119" t="s">
        <v>55</v>
      </c>
      <c r="B301" s="11"/>
      <c r="C301" s="11"/>
      <c r="D301" s="12">
        <f>D290*75/D297</f>
        <v>33.120845652802167</v>
      </c>
      <c r="E301" s="12">
        <f>E290*75/E297</f>
        <v>35.12194739483148</v>
      </c>
      <c r="F301" s="12"/>
      <c r="G301" s="12"/>
      <c r="H301" s="12"/>
      <c r="I301" s="12"/>
      <c r="J301" s="12"/>
      <c r="K301" s="12"/>
    </row>
    <row r="302" spans="1:74" ht="21.75" customHeight="1" x14ac:dyDescent="0.25">
      <c r="A302" s="119" t="s">
        <v>55</v>
      </c>
      <c r="B302" s="11"/>
      <c r="C302" s="11"/>
      <c r="D302" s="12">
        <f>D291*75/D298</f>
        <v>32.222171760752076</v>
      </c>
      <c r="E302" s="12">
        <f>E291*75/E298</f>
        <v>34.651632624998676</v>
      </c>
      <c r="F302" s="12"/>
      <c r="G302" s="12"/>
      <c r="H302" s="12"/>
      <c r="I302" s="12"/>
      <c r="J302" s="12"/>
      <c r="K302" s="12"/>
    </row>
    <row r="303" spans="1:74" ht="21.75" customHeight="1" x14ac:dyDescent="0.25">
      <c r="A303" s="119" t="s">
        <v>56</v>
      </c>
      <c r="B303" s="11"/>
      <c r="C303" s="11"/>
      <c r="D303" s="12">
        <f>D296*75/D297</f>
        <v>19.288953604695109</v>
      </c>
      <c r="E303" s="12">
        <f>E296*75/E297</f>
        <v>18.141569791753785</v>
      </c>
      <c r="F303" s="12"/>
      <c r="G303" s="12"/>
      <c r="H303" s="12"/>
      <c r="I303" s="12"/>
      <c r="J303" s="12"/>
      <c r="K303" s="12"/>
    </row>
    <row r="304" spans="1:74" ht="21.75" customHeight="1" x14ac:dyDescent="0.25">
      <c r="A304" s="119" t="s">
        <v>56</v>
      </c>
      <c r="B304" s="11"/>
      <c r="C304" s="11"/>
      <c r="D304" s="12">
        <f>D296*75/D298</f>
        <v>19.702870248421817</v>
      </c>
      <c r="E304" s="12">
        <f>E296*75/E298</f>
        <v>18.355528289313632</v>
      </c>
      <c r="F304" s="12"/>
      <c r="G304" s="12"/>
      <c r="H304" s="12"/>
      <c r="I304" s="12"/>
      <c r="J304" s="12"/>
      <c r="K304" s="12"/>
    </row>
    <row r="305" spans="1:11" ht="21.75" customHeight="1" x14ac:dyDescent="0.25">
      <c r="A305" s="184" t="s">
        <v>0</v>
      </c>
      <c r="B305" s="183" t="s">
        <v>38</v>
      </c>
      <c r="C305" s="183"/>
      <c r="D305" s="183" t="s">
        <v>1</v>
      </c>
      <c r="E305" s="183"/>
      <c r="F305" s="183" t="s">
        <v>2</v>
      </c>
      <c r="G305" s="183"/>
      <c r="H305" s="183" t="s">
        <v>3</v>
      </c>
      <c r="I305" s="183"/>
      <c r="J305" s="183" t="s">
        <v>4</v>
      </c>
      <c r="K305" s="183"/>
    </row>
    <row r="306" spans="1:11" ht="21.75" customHeight="1" x14ac:dyDescent="0.25">
      <c r="A306" s="187"/>
      <c r="B306" s="75" t="s">
        <v>21</v>
      </c>
      <c r="C306" s="76" t="s">
        <v>58</v>
      </c>
      <c r="D306" s="75" t="s">
        <v>21</v>
      </c>
      <c r="E306" s="75" t="s">
        <v>58</v>
      </c>
      <c r="F306" s="75" t="s">
        <v>21</v>
      </c>
      <c r="G306" s="75" t="s">
        <v>58</v>
      </c>
      <c r="H306" s="75" t="s">
        <v>21</v>
      </c>
      <c r="I306" s="75" t="s">
        <v>58</v>
      </c>
      <c r="J306" s="75" t="s">
        <v>21</v>
      </c>
      <c r="K306" s="75" t="s">
        <v>58</v>
      </c>
    </row>
    <row r="307" spans="1:11" ht="20.25" customHeight="1" x14ac:dyDescent="0.25">
      <c r="A307" s="180" t="s">
        <v>26</v>
      </c>
      <c r="B307" s="181"/>
      <c r="C307" s="181"/>
      <c r="D307" s="181"/>
      <c r="E307" s="181"/>
      <c r="F307" s="181"/>
      <c r="G307" s="181"/>
      <c r="H307" s="181"/>
      <c r="I307" s="181"/>
      <c r="J307" s="181"/>
      <c r="K307" s="182"/>
    </row>
    <row r="308" spans="1:11" ht="21" customHeight="1" x14ac:dyDescent="0.25">
      <c r="A308" s="13" t="s">
        <v>29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5"/>
    </row>
    <row r="309" spans="1:11" ht="37.5" customHeight="1" x14ac:dyDescent="0.25">
      <c r="A309" s="83" t="s">
        <v>68</v>
      </c>
      <c r="B309" s="20">
        <v>150</v>
      </c>
      <c r="C309" s="20">
        <v>200</v>
      </c>
      <c r="D309" s="85">
        <v>135</v>
      </c>
      <c r="E309" s="85">
        <v>180</v>
      </c>
      <c r="F309" s="85">
        <v>2.1</v>
      </c>
      <c r="G309" s="86">
        <v>2.8</v>
      </c>
      <c r="H309" s="85">
        <v>4</v>
      </c>
      <c r="I309" s="85">
        <v>5.4</v>
      </c>
      <c r="J309" s="85">
        <v>22.3</v>
      </c>
      <c r="K309" s="86">
        <v>29.8</v>
      </c>
    </row>
    <row r="310" spans="1:11" ht="20.25" customHeight="1" x14ac:dyDescent="0.25">
      <c r="A310" s="15" t="s">
        <v>71</v>
      </c>
      <c r="B310" s="124">
        <v>40</v>
      </c>
      <c r="C310" s="124">
        <v>40</v>
      </c>
      <c r="D310" s="80">
        <v>135</v>
      </c>
      <c r="E310" s="80">
        <v>135</v>
      </c>
      <c r="F310" s="80">
        <v>5.7</v>
      </c>
      <c r="G310" s="80">
        <v>5.7</v>
      </c>
      <c r="H310" s="80">
        <v>7.9</v>
      </c>
      <c r="I310" s="80">
        <v>7.9</v>
      </c>
      <c r="J310" s="80">
        <v>9.6999999999999993</v>
      </c>
      <c r="K310" s="80">
        <v>9.6999999999999993</v>
      </c>
    </row>
    <row r="311" spans="1:11" ht="21.75" customHeight="1" x14ac:dyDescent="0.25">
      <c r="A311" s="15" t="s">
        <v>7</v>
      </c>
      <c r="B311" s="122">
        <v>200</v>
      </c>
      <c r="C311" s="122">
        <v>200</v>
      </c>
      <c r="D311" s="80">
        <v>134</v>
      </c>
      <c r="E311" s="80">
        <v>134</v>
      </c>
      <c r="F311" s="80">
        <v>3.6</v>
      </c>
      <c r="G311" s="80">
        <v>3.6</v>
      </c>
      <c r="H311" s="80">
        <v>2.8</v>
      </c>
      <c r="I311" s="80">
        <v>2.8</v>
      </c>
      <c r="J311" s="80">
        <v>23.4</v>
      </c>
      <c r="K311" s="80">
        <v>23.4</v>
      </c>
    </row>
    <row r="312" spans="1:11" ht="21" customHeight="1" x14ac:dyDescent="0.25">
      <c r="A312" s="96" t="s">
        <v>30</v>
      </c>
      <c r="B312" s="95"/>
      <c r="C312" s="95"/>
      <c r="D312" s="12">
        <f>SUM(D309:D311)</f>
        <v>404</v>
      </c>
      <c r="E312" s="12">
        <f t="shared" ref="E312:K312" si="48">SUM(E309:E311)</f>
        <v>449</v>
      </c>
      <c r="F312" s="12">
        <f t="shared" si="48"/>
        <v>11.4</v>
      </c>
      <c r="G312" s="12">
        <f t="shared" si="48"/>
        <v>12.1</v>
      </c>
      <c r="H312" s="12">
        <f t="shared" si="48"/>
        <v>14.7</v>
      </c>
      <c r="I312" s="12">
        <f t="shared" si="48"/>
        <v>16.100000000000001</v>
      </c>
      <c r="J312" s="12">
        <f t="shared" si="48"/>
        <v>55.4</v>
      </c>
      <c r="K312" s="12">
        <f t="shared" si="48"/>
        <v>62.9</v>
      </c>
    </row>
    <row r="313" spans="1:11" ht="20.25" customHeight="1" x14ac:dyDescent="0.25">
      <c r="A313" s="96" t="s">
        <v>6</v>
      </c>
      <c r="B313" s="95"/>
      <c r="C313" s="95"/>
      <c r="D313" s="12"/>
      <c r="E313" s="12"/>
      <c r="F313" s="12"/>
      <c r="G313" s="12"/>
      <c r="H313" s="12"/>
      <c r="I313" s="12"/>
      <c r="J313" s="12"/>
      <c r="K313" s="12"/>
    </row>
    <row r="314" spans="1:11" ht="51" customHeight="1" x14ac:dyDescent="0.25">
      <c r="A314" s="15" t="s">
        <v>117</v>
      </c>
      <c r="B314" s="143">
        <v>60</v>
      </c>
      <c r="C314" s="143">
        <v>80</v>
      </c>
      <c r="D314" s="80">
        <v>51</v>
      </c>
      <c r="E314" s="80">
        <v>68</v>
      </c>
      <c r="F314" s="80">
        <v>0.84</v>
      </c>
      <c r="G314" s="80">
        <v>1.1200000000000001</v>
      </c>
      <c r="H314" s="87">
        <v>3.06</v>
      </c>
      <c r="I314" s="87">
        <v>4.08</v>
      </c>
      <c r="J314" s="80">
        <v>5.28</v>
      </c>
      <c r="K314" s="80">
        <v>7.04</v>
      </c>
    </row>
    <row r="315" spans="1:11" ht="53.25" customHeight="1" x14ac:dyDescent="0.25">
      <c r="A315" s="84" t="s">
        <v>118</v>
      </c>
      <c r="B315" s="120">
        <v>60</v>
      </c>
      <c r="C315" s="120">
        <v>80</v>
      </c>
      <c r="D315" s="98">
        <v>35.4</v>
      </c>
      <c r="E315" s="98">
        <v>47.2</v>
      </c>
      <c r="F315" s="98">
        <v>1.08</v>
      </c>
      <c r="G315" s="98">
        <v>1.44</v>
      </c>
      <c r="H315" s="98">
        <v>2.46</v>
      </c>
      <c r="I315" s="98">
        <v>3.28</v>
      </c>
      <c r="J315" s="98">
        <v>2.2200000000000002</v>
      </c>
      <c r="K315" s="98">
        <v>2.96</v>
      </c>
    </row>
    <row r="316" spans="1:11" ht="53.25" customHeight="1" x14ac:dyDescent="0.25">
      <c r="A316" s="15" t="s">
        <v>110</v>
      </c>
      <c r="B316" s="162" t="s">
        <v>19</v>
      </c>
      <c r="C316" s="162" t="s">
        <v>66</v>
      </c>
      <c r="D316" s="80">
        <v>80</v>
      </c>
      <c r="E316" s="80">
        <v>100</v>
      </c>
      <c r="F316" s="80">
        <v>1.4</v>
      </c>
      <c r="G316" s="80">
        <v>1.8</v>
      </c>
      <c r="H316" s="87">
        <v>3.2</v>
      </c>
      <c r="I316" s="87">
        <v>4</v>
      </c>
      <c r="J316" s="80">
        <v>11.8</v>
      </c>
      <c r="K316" s="80">
        <v>14.8</v>
      </c>
    </row>
    <row r="317" spans="1:11" ht="17.25" customHeight="1" x14ac:dyDescent="0.25">
      <c r="A317" s="84" t="s">
        <v>168</v>
      </c>
      <c r="B317" s="20">
        <v>20</v>
      </c>
      <c r="C317" s="20">
        <v>30</v>
      </c>
      <c r="D317" s="85">
        <v>84</v>
      </c>
      <c r="E317" s="85">
        <v>126</v>
      </c>
      <c r="F317" s="85">
        <v>4.4000000000000004</v>
      </c>
      <c r="G317" s="85">
        <v>6.6</v>
      </c>
      <c r="H317" s="85">
        <v>7.32</v>
      </c>
      <c r="I317" s="85">
        <v>10.98</v>
      </c>
      <c r="J317" s="85">
        <v>0.14000000000000001</v>
      </c>
      <c r="K317" s="85">
        <v>0.21</v>
      </c>
    </row>
    <row r="318" spans="1:11" ht="20.25" customHeight="1" x14ac:dyDescent="0.25">
      <c r="A318" s="15" t="s">
        <v>185</v>
      </c>
      <c r="B318" s="171" t="s">
        <v>156</v>
      </c>
      <c r="C318" s="171" t="s">
        <v>186</v>
      </c>
      <c r="D318" s="80">
        <v>255</v>
      </c>
      <c r="E318" s="80">
        <v>382.5</v>
      </c>
      <c r="F318" s="80">
        <v>9.1999999999999993</v>
      </c>
      <c r="G318" s="80">
        <v>13.8</v>
      </c>
      <c r="H318" s="87">
        <v>7.7</v>
      </c>
      <c r="I318" s="87">
        <v>11.55</v>
      </c>
      <c r="J318" s="80">
        <v>16.3</v>
      </c>
      <c r="K318" s="80">
        <v>24.5</v>
      </c>
    </row>
    <row r="319" spans="1:11" ht="32.25" customHeight="1" x14ac:dyDescent="0.25">
      <c r="A319" s="15" t="s">
        <v>187</v>
      </c>
      <c r="B319" s="171" t="s">
        <v>188</v>
      </c>
      <c r="C319" s="171" t="s">
        <v>188</v>
      </c>
      <c r="D319" s="80">
        <v>285</v>
      </c>
      <c r="E319" s="80">
        <v>285</v>
      </c>
      <c r="F319" s="80">
        <v>10.4</v>
      </c>
      <c r="G319" s="80">
        <v>10.4</v>
      </c>
      <c r="H319" s="87">
        <v>10</v>
      </c>
      <c r="I319" s="87">
        <v>10</v>
      </c>
      <c r="J319" s="80">
        <v>14.7</v>
      </c>
      <c r="K319" s="80">
        <v>14.7</v>
      </c>
    </row>
    <row r="320" spans="1:11" ht="18.600000000000001" customHeight="1" x14ac:dyDescent="0.25">
      <c r="A320" s="134" t="s">
        <v>184</v>
      </c>
      <c r="B320" s="135">
        <v>200</v>
      </c>
      <c r="C320" s="135">
        <v>200</v>
      </c>
      <c r="D320" s="136">
        <v>71.62</v>
      </c>
      <c r="E320" s="136">
        <v>71.62</v>
      </c>
      <c r="F320" s="136">
        <v>0.15</v>
      </c>
      <c r="G320" s="136">
        <v>0.15</v>
      </c>
      <c r="H320" s="136">
        <v>0.14000000000000001</v>
      </c>
      <c r="I320" s="136">
        <v>0.14000000000000001</v>
      </c>
      <c r="J320" s="136">
        <v>17.64</v>
      </c>
      <c r="K320" s="136">
        <v>17.64</v>
      </c>
    </row>
    <row r="321" spans="1:11" ht="20.25" customHeight="1" x14ac:dyDescent="0.25">
      <c r="A321" s="15" t="s">
        <v>8</v>
      </c>
      <c r="B321" s="11">
        <v>25</v>
      </c>
      <c r="C321" s="11">
        <v>30</v>
      </c>
      <c r="D321" s="80">
        <v>62.5</v>
      </c>
      <c r="E321" s="80">
        <v>75</v>
      </c>
      <c r="F321" s="80">
        <v>3.8</v>
      </c>
      <c r="G321" s="80">
        <v>4.5999999999999996</v>
      </c>
      <c r="H321" s="80">
        <v>0.92</v>
      </c>
      <c r="I321" s="80">
        <v>1.1000000000000001</v>
      </c>
      <c r="J321" s="80">
        <v>11.66</v>
      </c>
      <c r="K321" s="80">
        <v>14</v>
      </c>
    </row>
    <row r="322" spans="1:11" ht="20.25" customHeight="1" x14ac:dyDescent="0.25">
      <c r="A322" s="15" t="s">
        <v>90</v>
      </c>
      <c r="B322" s="11">
        <v>20</v>
      </c>
      <c r="C322" s="11">
        <v>25</v>
      </c>
      <c r="D322" s="80">
        <v>51.8</v>
      </c>
      <c r="E322" s="80">
        <v>64.7</v>
      </c>
      <c r="F322" s="80">
        <v>1.52</v>
      </c>
      <c r="G322" s="80">
        <v>1.9</v>
      </c>
      <c r="H322" s="80">
        <v>0.64</v>
      </c>
      <c r="I322" s="80">
        <v>0.8</v>
      </c>
      <c r="J322" s="80">
        <v>10</v>
      </c>
      <c r="K322" s="80">
        <v>12.5</v>
      </c>
    </row>
    <row r="323" spans="1:11" ht="20.25" customHeight="1" x14ac:dyDescent="0.25">
      <c r="A323" s="96" t="s">
        <v>77</v>
      </c>
      <c r="B323" s="95"/>
      <c r="C323" s="95"/>
      <c r="D323" s="12">
        <f>D314+D316+D317+D318+D320+D321+D322</f>
        <v>655.92</v>
      </c>
      <c r="E323" s="12">
        <f t="shared" ref="E323:K323" si="49">E314+E316+E317+E318+E320+E321+E322</f>
        <v>887.82</v>
      </c>
      <c r="F323" s="12">
        <f t="shared" si="49"/>
        <v>21.31</v>
      </c>
      <c r="G323" s="12">
        <f t="shared" si="49"/>
        <v>29.97</v>
      </c>
      <c r="H323" s="12">
        <f t="shared" si="49"/>
        <v>22.980000000000004</v>
      </c>
      <c r="I323" s="12">
        <f t="shared" si="49"/>
        <v>32.650000000000006</v>
      </c>
      <c r="J323" s="12">
        <f t="shared" si="49"/>
        <v>72.820000000000007</v>
      </c>
      <c r="K323" s="12">
        <f t="shared" si="49"/>
        <v>90.69</v>
      </c>
    </row>
    <row r="324" spans="1:11" ht="20.25" customHeight="1" x14ac:dyDescent="0.25">
      <c r="A324" s="96" t="s">
        <v>78</v>
      </c>
      <c r="B324" s="143"/>
      <c r="C324" s="143"/>
      <c r="D324" s="12">
        <f>D315+D316+D317+D319+D320+D321+D322</f>
        <v>670.31999999999994</v>
      </c>
      <c r="E324" s="12">
        <f t="shared" ref="E324:K324" si="50">E315+E316+E317+E319+E320+E321+E322</f>
        <v>769.5200000000001</v>
      </c>
      <c r="F324" s="12">
        <f t="shared" si="50"/>
        <v>22.75</v>
      </c>
      <c r="G324" s="12">
        <f t="shared" si="50"/>
        <v>26.89</v>
      </c>
      <c r="H324" s="12">
        <f t="shared" si="50"/>
        <v>24.680000000000003</v>
      </c>
      <c r="I324" s="12">
        <f t="shared" si="50"/>
        <v>30.3</v>
      </c>
      <c r="J324" s="12">
        <f t="shared" si="50"/>
        <v>68.16</v>
      </c>
      <c r="K324" s="12">
        <f t="shared" si="50"/>
        <v>76.81</v>
      </c>
    </row>
    <row r="325" spans="1:11" ht="20.25" customHeight="1" x14ac:dyDescent="0.25">
      <c r="A325" s="96" t="s">
        <v>9</v>
      </c>
      <c r="B325" s="95"/>
      <c r="C325" s="95"/>
      <c r="D325" s="12"/>
      <c r="E325" s="12"/>
      <c r="F325" s="12"/>
      <c r="G325" s="12"/>
      <c r="H325" s="12"/>
      <c r="I325" s="12"/>
      <c r="J325" s="12"/>
      <c r="K325" s="12"/>
    </row>
    <row r="326" spans="1:11" ht="32.25" customHeight="1" x14ac:dyDescent="0.25">
      <c r="A326" s="15" t="s">
        <v>105</v>
      </c>
      <c r="B326" s="122" t="s">
        <v>106</v>
      </c>
      <c r="C326" s="122" t="s">
        <v>106</v>
      </c>
      <c r="D326" s="80">
        <v>134.80000000000001</v>
      </c>
      <c r="E326" s="80">
        <v>134.80000000000001</v>
      </c>
      <c r="F326" s="80">
        <v>4.6900000000000004</v>
      </c>
      <c r="G326" s="80">
        <v>4.6900000000000004</v>
      </c>
      <c r="H326" s="80">
        <v>3.7</v>
      </c>
      <c r="I326" s="80">
        <v>3.7</v>
      </c>
      <c r="J326" s="80">
        <v>21.4</v>
      </c>
      <c r="K326" s="80">
        <v>21.4</v>
      </c>
    </row>
    <row r="327" spans="1:11" ht="22.5" customHeight="1" x14ac:dyDescent="0.25">
      <c r="A327" s="91" t="s">
        <v>107</v>
      </c>
      <c r="B327" s="157">
        <v>200</v>
      </c>
      <c r="C327" s="157">
        <v>200</v>
      </c>
      <c r="D327" s="80">
        <v>70.7</v>
      </c>
      <c r="E327" s="80">
        <v>70.7</v>
      </c>
      <c r="F327" s="80">
        <v>0.7</v>
      </c>
      <c r="G327" s="80">
        <v>0.7</v>
      </c>
      <c r="H327" s="80">
        <v>0.1</v>
      </c>
      <c r="I327" s="80">
        <v>0.1</v>
      </c>
      <c r="J327" s="80">
        <v>20.9</v>
      </c>
      <c r="K327" s="80">
        <v>20.9</v>
      </c>
    </row>
    <row r="328" spans="1:11" ht="22.5" customHeight="1" x14ac:dyDescent="0.25">
      <c r="A328" s="91" t="s">
        <v>108</v>
      </c>
      <c r="B328" s="157">
        <v>30</v>
      </c>
      <c r="C328" s="157">
        <v>30</v>
      </c>
      <c r="D328" s="80">
        <v>135</v>
      </c>
      <c r="E328" s="80">
        <v>135</v>
      </c>
      <c r="F328" s="80">
        <v>0</v>
      </c>
      <c r="G328" s="80">
        <v>0</v>
      </c>
      <c r="H328" s="80">
        <v>0</v>
      </c>
      <c r="I328" s="80">
        <v>0</v>
      </c>
      <c r="J328" s="80">
        <v>23.85</v>
      </c>
      <c r="K328" s="80">
        <v>23.85</v>
      </c>
    </row>
    <row r="329" spans="1:11" ht="21.75" customHeight="1" x14ac:dyDescent="0.25">
      <c r="A329" s="96" t="s">
        <v>31</v>
      </c>
      <c r="B329" s="95"/>
      <c r="C329" s="95"/>
      <c r="D329" s="12">
        <f>SUM(D326:D328)</f>
        <v>340.5</v>
      </c>
      <c r="E329" s="12">
        <f t="shared" ref="E329:K329" si="51">SUM(E326:E328)</f>
        <v>340.5</v>
      </c>
      <c r="F329" s="12">
        <f t="shared" si="51"/>
        <v>5.3900000000000006</v>
      </c>
      <c r="G329" s="12">
        <f t="shared" si="51"/>
        <v>5.3900000000000006</v>
      </c>
      <c r="H329" s="12">
        <f t="shared" si="51"/>
        <v>3.8000000000000003</v>
      </c>
      <c r="I329" s="12">
        <f t="shared" si="51"/>
        <v>3.8000000000000003</v>
      </c>
      <c r="J329" s="12">
        <f t="shared" si="51"/>
        <v>66.150000000000006</v>
      </c>
      <c r="K329" s="12">
        <f t="shared" si="51"/>
        <v>66.150000000000006</v>
      </c>
    </row>
    <row r="330" spans="1:11" ht="21.75" customHeight="1" x14ac:dyDescent="0.25">
      <c r="A330" s="96" t="s">
        <v>79</v>
      </c>
      <c r="B330" s="11"/>
      <c r="C330" s="11"/>
      <c r="D330" s="12">
        <f t="shared" ref="D330:K330" si="52">D312+D323+D329</f>
        <v>1400.42</v>
      </c>
      <c r="E330" s="12">
        <f t="shared" si="52"/>
        <v>1677.3200000000002</v>
      </c>
      <c r="F330" s="12">
        <f t="shared" si="52"/>
        <v>38.1</v>
      </c>
      <c r="G330" s="12">
        <f t="shared" si="52"/>
        <v>47.46</v>
      </c>
      <c r="H330" s="12">
        <f t="shared" si="52"/>
        <v>41.480000000000004</v>
      </c>
      <c r="I330" s="12">
        <f t="shared" si="52"/>
        <v>52.550000000000004</v>
      </c>
      <c r="J330" s="12">
        <f t="shared" si="52"/>
        <v>194.37</v>
      </c>
      <c r="K330" s="12">
        <f t="shared" si="52"/>
        <v>219.74</v>
      </c>
    </row>
    <row r="331" spans="1:11" ht="21.75" customHeight="1" x14ac:dyDescent="0.25">
      <c r="A331" s="96" t="s">
        <v>80</v>
      </c>
      <c r="B331" s="11"/>
      <c r="C331" s="11"/>
      <c r="D331" s="12">
        <f t="shared" ref="D331:K331" si="53">D312+D324+D329</f>
        <v>1414.82</v>
      </c>
      <c r="E331" s="12">
        <f t="shared" si="53"/>
        <v>1559.02</v>
      </c>
      <c r="F331" s="12">
        <f t="shared" si="53"/>
        <v>39.54</v>
      </c>
      <c r="G331" s="12">
        <f t="shared" si="53"/>
        <v>44.38</v>
      </c>
      <c r="H331" s="12">
        <f t="shared" si="53"/>
        <v>43.18</v>
      </c>
      <c r="I331" s="12">
        <f t="shared" si="53"/>
        <v>50.2</v>
      </c>
      <c r="J331" s="12">
        <f t="shared" si="53"/>
        <v>189.71</v>
      </c>
      <c r="K331" s="12">
        <f t="shared" si="53"/>
        <v>205.86</v>
      </c>
    </row>
    <row r="332" spans="1:11" ht="21.75" customHeight="1" x14ac:dyDescent="0.25">
      <c r="A332" s="119" t="s">
        <v>54</v>
      </c>
      <c r="B332" s="11"/>
      <c r="C332" s="11"/>
      <c r="D332" s="12">
        <f>D312*75/D330</f>
        <v>21.636366232987246</v>
      </c>
      <c r="E332" s="12">
        <f>E312*75/E330</f>
        <v>20.076669925834068</v>
      </c>
      <c r="F332" s="12"/>
      <c r="G332" s="12"/>
      <c r="H332" s="12"/>
      <c r="I332" s="12"/>
      <c r="J332" s="12"/>
      <c r="K332" s="12"/>
    </row>
    <row r="333" spans="1:11" ht="21.75" customHeight="1" x14ac:dyDescent="0.25">
      <c r="A333" s="119" t="s">
        <v>54</v>
      </c>
      <c r="B333" s="11"/>
      <c r="C333" s="11"/>
      <c r="D333" s="12">
        <f>D312*75/D331</f>
        <v>21.416151877977413</v>
      </c>
      <c r="E333" s="12">
        <f>E312*75/E331</f>
        <v>21.60010776000308</v>
      </c>
      <c r="F333" s="12"/>
      <c r="G333" s="12"/>
      <c r="H333" s="12"/>
      <c r="I333" s="12"/>
      <c r="J333" s="12"/>
      <c r="K333" s="12"/>
    </row>
    <row r="334" spans="1:11" ht="20.25" customHeight="1" x14ac:dyDescent="0.25">
      <c r="A334" s="119" t="s">
        <v>55</v>
      </c>
      <c r="B334" s="11"/>
      <c r="C334" s="11"/>
      <c r="D334" s="12">
        <f>D323*75/D330</f>
        <v>35.128033018665825</v>
      </c>
      <c r="E334" s="12">
        <f>E323*70/E330</f>
        <v>37.051606133594063</v>
      </c>
      <c r="F334" s="12"/>
      <c r="G334" s="12"/>
      <c r="H334" s="12"/>
      <c r="I334" s="12"/>
      <c r="J334" s="12"/>
      <c r="K334" s="12"/>
    </row>
    <row r="335" spans="1:11" ht="20.25" customHeight="1" x14ac:dyDescent="0.25">
      <c r="A335" s="119" t="s">
        <v>55</v>
      </c>
      <c r="B335" s="11"/>
      <c r="C335" s="11"/>
      <c r="D335" s="12">
        <f>D324*75/D331</f>
        <v>35.533848828826279</v>
      </c>
      <c r="E335" s="12">
        <f>E324*75/E331</f>
        <v>37.019409629125995</v>
      </c>
      <c r="F335" s="12"/>
      <c r="G335" s="12"/>
      <c r="H335" s="12"/>
      <c r="I335" s="12"/>
      <c r="J335" s="12"/>
      <c r="K335" s="12"/>
    </row>
    <row r="336" spans="1:11" ht="20.25" customHeight="1" x14ac:dyDescent="0.25">
      <c r="A336" s="119" t="s">
        <v>56</v>
      </c>
      <c r="B336" s="11"/>
      <c r="C336" s="11"/>
      <c r="D336" s="12">
        <f>D329*75/D330</f>
        <v>18.235600748346922</v>
      </c>
      <c r="E336" s="12">
        <f>E329*75/E330</f>
        <v>15.225180645315143</v>
      </c>
      <c r="F336" s="12"/>
      <c r="G336" s="12"/>
      <c r="H336" s="12"/>
      <c r="I336" s="12"/>
      <c r="J336" s="12"/>
      <c r="K336" s="12"/>
    </row>
    <row r="337" spans="1:50" ht="20.25" customHeight="1" x14ac:dyDescent="0.25">
      <c r="A337" s="119" t="s">
        <v>56</v>
      </c>
      <c r="B337" s="11"/>
      <c r="C337" s="11"/>
      <c r="D337" s="12">
        <f>D329*75/D331</f>
        <v>18.049999293196308</v>
      </c>
      <c r="E337" s="12">
        <f>E329*75/E331</f>
        <v>16.380482610870931</v>
      </c>
      <c r="F337" s="12"/>
      <c r="G337" s="12"/>
      <c r="H337" s="12"/>
      <c r="I337" s="12"/>
      <c r="J337" s="12"/>
      <c r="K337" s="12"/>
    </row>
    <row r="338" spans="1:50" ht="20.25" customHeight="1" x14ac:dyDescent="0.25">
      <c r="A338" s="184" t="s">
        <v>0</v>
      </c>
      <c r="B338" s="183" t="s">
        <v>38</v>
      </c>
      <c r="C338" s="183"/>
      <c r="D338" s="183" t="s">
        <v>1</v>
      </c>
      <c r="E338" s="183"/>
      <c r="F338" s="183" t="s">
        <v>2</v>
      </c>
      <c r="G338" s="183"/>
      <c r="H338" s="183" t="s">
        <v>3</v>
      </c>
      <c r="I338" s="183"/>
      <c r="J338" s="183" t="s">
        <v>4</v>
      </c>
      <c r="K338" s="183"/>
    </row>
    <row r="339" spans="1:50" ht="20.25" customHeight="1" x14ac:dyDescent="0.25">
      <c r="A339" s="185"/>
      <c r="B339" s="75" t="s">
        <v>21</v>
      </c>
      <c r="C339" s="76" t="s">
        <v>58</v>
      </c>
      <c r="D339" s="75" t="s">
        <v>21</v>
      </c>
      <c r="E339" s="75" t="s">
        <v>58</v>
      </c>
      <c r="F339" s="75" t="s">
        <v>21</v>
      </c>
      <c r="G339" s="75" t="s">
        <v>58</v>
      </c>
      <c r="H339" s="75" t="s">
        <v>21</v>
      </c>
      <c r="I339" s="75" t="s">
        <v>58</v>
      </c>
      <c r="J339" s="75" t="s">
        <v>21</v>
      </c>
      <c r="K339" s="75" t="s">
        <v>58</v>
      </c>
    </row>
    <row r="340" spans="1:50" ht="18" customHeight="1" x14ac:dyDescent="0.25">
      <c r="A340" s="180" t="s">
        <v>36</v>
      </c>
      <c r="B340" s="181"/>
      <c r="C340" s="181"/>
      <c r="D340" s="181"/>
      <c r="E340" s="181"/>
      <c r="F340" s="181"/>
      <c r="G340" s="181"/>
      <c r="H340" s="181"/>
      <c r="I340" s="181"/>
      <c r="J340" s="181"/>
      <c r="K340" s="182"/>
    </row>
    <row r="341" spans="1:50" ht="17.25" customHeight="1" x14ac:dyDescent="0.25">
      <c r="A341" s="13" t="s">
        <v>29</v>
      </c>
      <c r="B341" s="15"/>
      <c r="C341" s="15"/>
      <c r="D341" s="15"/>
      <c r="E341" s="15"/>
      <c r="F341" s="15"/>
      <c r="G341" s="15"/>
      <c r="H341" s="15"/>
      <c r="I341" s="15"/>
      <c r="J341" s="15"/>
      <c r="K341" s="15"/>
    </row>
    <row r="342" spans="1:50" ht="33" customHeight="1" x14ac:dyDescent="0.25">
      <c r="A342" s="83" t="s">
        <v>201</v>
      </c>
      <c r="B342" s="20">
        <v>180</v>
      </c>
      <c r="C342" s="20">
        <v>200</v>
      </c>
      <c r="D342" s="85">
        <v>210.6</v>
      </c>
      <c r="E342" s="85">
        <v>234</v>
      </c>
      <c r="F342" s="85">
        <v>7.56</v>
      </c>
      <c r="G342" s="86">
        <v>8.4</v>
      </c>
      <c r="H342" s="85">
        <v>4.68</v>
      </c>
      <c r="I342" s="85">
        <v>5.2</v>
      </c>
      <c r="J342" s="85">
        <v>34.56</v>
      </c>
      <c r="K342" s="86">
        <v>38.4</v>
      </c>
    </row>
    <row r="343" spans="1:50" ht="16.5" customHeight="1" x14ac:dyDescent="0.25">
      <c r="A343" s="15" t="s">
        <v>44</v>
      </c>
      <c r="B343" s="171" t="s">
        <v>35</v>
      </c>
      <c r="C343" s="171" t="s">
        <v>35</v>
      </c>
      <c r="D343" s="80">
        <v>51.5</v>
      </c>
      <c r="E343" s="80">
        <v>51.5</v>
      </c>
      <c r="F343" s="80">
        <v>0.25</v>
      </c>
      <c r="G343" s="80">
        <v>0.25</v>
      </c>
      <c r="H343" s="80">
        <v>0.05</v>
      </c>
      <c r="I343" s="80">
        <v>0.05</v>
      </c>
      <c r="J343" s="80">
        <v>12</v>
      </c>
      <c r="K343" s="80">
        <v>12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</row>
    <row r="344" spans="1:50" ht="18" customHeight="1" x14ac:dyDescent="0.25">
      <c r="A344" s="15" t="s">
        <v>90</v>
      </c>
      <c r="B344" s="11">
        <v>25</v>
      </c>
      <c r="C344" s="11">
        <v>35</v>
      </c>
      <c r="D344" s="80">
        <v>64.7</v>
      </c>
      <c r="E344" s="80">
        <v>90.6</v>
      </c>
      <c r="F344" s="80">
        <v>1.9</v>
      </c>
      <c r="G344" s="80">
        <v>2.7</v>
      </c>
      <c r="H344" s="80">
        <v>0.79</v>
      </c>
      <c r="I344" s="80">
        <v>1.1000000000000001</v>
      </c>
      <c r="J344" s="80">
        <v>12.5</v>
      </c>
      <c r="K344" s="80">
        <v>17.5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</row>
    <row r="345" spans="1:50" ht="13.5" customHeight="1" x14ac:dyDescent="0.25">
      <c r="A345" s="15" t="s">
        <v>200</v>
      </c>
      <c r="B345" s="11">
        <v>10</v>
      </c>
      <c r="C345" s="11">
        <v>15</v>
      </c>
      <c r="D345" s="80">
        <v>74</v>
      </c>
      <c r="E345" s="80">
        <v>111</v>
      </c>
      <c r="F345" s="80">
        <v>0.05</v>
      </c>
      <c r="G345" s="80">
        <v>7.4999999999999997E-2</v>
      </c>
      <c r="H345" s="80">
        <v>8.3000000000000007</v>
      </c>
      <c r="I345" s="80">
        <v>12.45</v>
      </c>
      <c r="J345" s="80">
        <v>0.1</v>
      </c>
      <c r="K345" s="80">
        <v>0.15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</row>
    <row r="346" spans="1:50" s="1" customFormat="1" ht="15" customHeight="1" x14ac:dyDescent="0.25">
      <c r="A346" s="96" t="s">
        <v>30</v>
      </c>
      <c r="B346" s="14"/>
      <c r="C346" s="14"/>
      <c r="D346" s="12">
        <f>SUM(D342:D345)</f>
        <v>400.8</v>
      </c>
      <c r="E346" s="12">
        <f t="shared" ref="E346:K346" si="54">SUM(E342:E345)</f>
        <v>487.1</v>
      </c>
      <c r="F346" s="12">
        <f t="shared" si="54"/>
        <v>9.76</v>
      </c>
      <c r="G346" s="12">
        <f t="shared" si="54"/>
        <v>11.425000000000001</v>
      </c>
      <c r="H346" s="12">
        <f t="shared" si="54"/>
        <v>13.82</v>
      </c>
      <c r="I346" s="12">
        <f t="shared" si="54"/>
        <v>18.799999999999997</v>
      </c>
      <c r="J346" s="12">
        <f t="shared" si="54"/>
        <v>59.160000000000004</v>
      </c>
      <c r="K346" s="12">
        <f t="shared" si="54"/>
        <v>68.050000000000011</v>
      </c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1" customFormat="1" ht="21.75" customHeight="1" x14ac:dyDescent="0.25">
      <c r="A347" s="184" t="s">
        <v>0</v>
      </c>
      <c r="B347" s="183" t="s">
        <v>38</v>
      </c>
      <c r="C347" s="183"/>
      <c r="D347" s="183" t="s">
        <v>1</v>
      </c>
      <c r="E347" s="183"/>
      <c r="F347" s="183" t="s">
        <v>2</v>
      </c>
      <c r="G347" s="183"/>
      <c r="H347" s="183" t="s">
        <v>3</v>
      </c>
      <c r="I347" s="183"/>
      <c r="J347" s="183" t="s">
        <v>4</v>
      </c>
      <c r="K347" s="18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1" customFormat="1" ht="21" customHeight="1" x14ac:dyDescent="0.25">
      <c r="A348" s="185"/>
      <c r="B348" s="75" t="s">
        <v>21</v>
      </c>
      <c r="C348" s="76" t="s">
        <v>58</v>
      </c>
      <c r="D348" s="75" t="s">
        <v>21</v>
      </c>
      <c r="E348" s="75" t="s">
        <v>58</v>
      </c>
      <c r="F348" s="75" t="s">
        <v>21</v>
      </c>
      <c r="G348" s="75" t="s">
        <v>58</v>
      </c>
      <c r="H348" s="75" t="s">
        <v>21</v>
      </c>
      <c r="I348" s="75" t="s">
        <v>58</v>
      </c>
      <c r="J348" s="75" t="s">
        <v>21</v>
      </c>
      <c r="K348" s="75" t="s">
        <v>58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1" customFormat="1" ht="15" customHeight="1" x14ac:dyDescent="0.25">
      <c r="A349" s="180" t="s">
        <v>36</v>
      </c>
      <c r="B349" s="181"/>
      <c r="C349" s="181"/>
      <c r="D349" s="181"/>
      <c r="E349" s="181"/>
      <c r="F349" s="181"/>
      <c r="G349" s="181"/>
      <c r="H349" s="181"/>
      <c r="I349" s="181"/>
      <c r="J349" s="181"/>
      <c r="K349" s="182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2" customFormat="1" ht="18" customHeight="1" x14ac:dyDescent="0.25">
      <c r="A350" s="73" t="s">
        <v>6</v>
      </c>
      <c r="B350" s="13"/>
      <c r="C350" s="13"/>
      <c r="D350" s="80"/>
      <c r="E350" s="80"/>
      <c r="F350" s="80"/>
      <c r="G350" s="80"/>
      <c r="H350" s="80"/>
      <c r="I350" s="80"/>
      <c r="J350" s="80"/>
      <c r="K350" s="8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</row>
    <row r="351" spans="1:50" s="3" customFormat="1" ht="18.75" customHeight="1" x14ac:dyDescent="0.25">
      <c r="A351" s="84" t="s">
        <v>189</v>
      </c>
      <c r="B351" s="20">
        <v>60</v>
      </c>
      <c r="C351" s="20">
        <v>70</v>
      </c>
      <c r="D351" s="85">
        <v>112.8</v>
      </c>
      <c r="E351" s="85">
        <v>131.6</v>
      </c>
      <c r="F351" s="85">
        <v>3.84</v>
      </c>
      <c r="G351" s="85">
        <v>4.4800000000000004</v>
      </c>
      <c r="H351" s="85">
        <v>10.08</v>
      </c>
      <c r="I351" s="85">
        <v>11.76</v>
      </c>
      <c r="J351" s="85">
        <v>1.68</v>
      </c>
      <c r="K351" s="85">
        <v>1.96</v>
      </c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</row>
    <row r="352" spans="1:50" s="3" customFormat="1" ht="18.75" customHeight="1" x14ac:dyDescent="0.25">
      <c r="A352" s="84" t="s">
        <v>190</v>
      </c>
      <c r="B352" s="120">
        <v>75</v>
      </c>
      <c r="C352" s="120">
        <v>100</v>
      </c>
      <c r="D352" s="98">
        <v>102.8</v>
      </c>
      <c r="E352" s="98">
        <v>137</v>
      </c>
      <c r="F352" s="98">
        <v>2.1</v>
      </c>
      <c r="G352" s="98">
        <v>2.8</v>
      </c>
      <c r="H352" s="98">
        <v>8.3000000000000007</v>
      </c>
      <c r="I352" s="98">
        <v>11.1</v>
      </c>
      <c r="J352" s="98">
        <v>4.9000000000000004</v>
      </c>
      <c r="K352" s="98">
        <v>6.5</v>
      </c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</row>
    <row r="353" spans="1:50" ht="48" customHeight="1" x14ac:dyDescent="0.25">
      <c r="A353" s="84" t="s">
        <v>202</v>
      </c>
      <c r="B353" s="20" t="s">
        <v>64</v>
      </c>
      <c r="C353" s="20" t="s">
        <v>72</v>
      </c>
      <c r="D353" s="85">
        <v>88.2</v>
      </c>
      <c r="E353" s="85">
        <v>110.3</v>
      </c>
      <c r="F353" s="85">
        <v>6.2</v>
      </c>
      <c r="G353" s="85">
        <v>7.75</v>
      </c>
      <c r="H353" s="85">
        <v>2.2000000000000002</v>
      </c>
      <c r="I353" s="85">
        <v>2.75</v>
      </c>
      <c r="J353" s="85">
        <v>5.9</v>
      </c>
      <c r="K353" s="85">
        <v>7.4</v>
      </c>
    </row>
    <row r="354" spans="1:50" s="1" customFormat="1" ht="32.450000000000003" customHeight="1" x14ac:dyDescent="0.25">
      <c r="A354" s="160" t="s">
        <v>192</v>
      </c>
      <c r="B354" s="171">
        <v>60</v>
      </c>
      <c r="C354" s="171">
        <v>80</v>
      </c>
      <c r="D354" s="80">
        <v>157.80000000000001</v>
      </c>
      <c r="E354" s="80">
        <v>210.5</v>
      </c>
      <c r="F354" s="80">
        <v>9.94</v>
      </c>
      <c r="G354" s="80">
        <v>13.3</v>
      </c>
      <c r="H354" s="87">
        <v>10.11</v>
      </c>
      <c r="I354" s="87">
        <v>13.48</v>
      </c>
      <c r="J354" s="87">
        <v>6.08</v>
      </c>
      <c r="K354" s="87">
        <v>8.11</v>
      </c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</row>
    <row r="355" spans="1:50" s="1" customFormat="1" ht="20.25" customHeight="1" x14ac:dyDescent="0.25">
      <c r="A355" s="160" t="s">
        <v>194</v>
      </c>
      <c r="B355" s="171">
        <v>60</v>
      </c>
      <c r="C355" s="171">
        <v>80</v>
      </c>
      <c r="D355" s="80">
        <v>116.4</v>
      </c>
      <c r="E355" s="80">
        <v>155.19999999999999</v>
      </c>
      <c r="F355" s="80">
        <v>9.48</v>
      </c>
      <c r="G355" s="80">
        <v>12.64</v>
      </c>
      <c r="H355" s="87">
        <v>4.92</v>
      </c>
      <c r="I355" s="87">
        <v>6.56</v>
      </c>
      <c r="J355" s="87">
        <v>8.4</v>
      </c>
      <c r="K355" s="87">
        <v>11.2</v>
      </c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</row>
    <row r="356" spans="1:50" s="1" customFormat="1" ht="18" customHeight="1" x14ac:dyDescent="0.25">
      <c r="A356" s="123" t="s">
        <v>191</v>
      </c>
      <c r="B356" s="115">
        <v>150</v>
      </c>
      <c r="C356" s="115">
        <v>150</v>
      </c>
      <c r="D356" s="101">
        <v>195.9</v>
      </c>
      <c r="E356" s="101">
        <v>195.9</v>
      </c>
      <c r="F356" s="101">
        <v>3</v>
      </c>
      <c r="G356" s="101">
        <v>3</v>
      </c>
      <c r="H356" s="101">
        <v>9.75</v>
      </c>
      <c r="I356" s="101">
        <v>9.75</v>
      </c>
      <c r="J356" s="101">
        <v>23.7</v>
      </c>
      <c r="K356" s="101">
        <v>23.7</v>
      </c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</row>
    <row r="357" spans="1:50" ht="16.5" customHeight="1" x14ac:dyDescent="0.25">
      <c r="A357" s="91" t="s">
        <v>109</v>
      </c>
      <c r="B357" s="131">
        <v>200</v>
      </c>
      <c r="C357" s="131">
        <v>200</v>
      </c>
      <c r="D357" s="80">
        <v>174</v>
      </c>
      <c r="E357" s="80">
        <v>174</v>
      </c>
      <c r="F357" s="80">
        <v>0.8</v>
      </c>
      <c r="G357" s="80">
        <v>0.8</v>
      </c>
      <c r="H357" s="80">
        <v>0.2</v>
      </c>
      <c r="I357" s="80">
        <v>0.2</v>
      </c>
      <c r="J357" s="80">
        <v>43.6</v>
      </c>
      <c r="K357" s="80">
        <v>43.6</v>
      </c>
    </row>
    <row r="358" spans="1:50" ht="15.6" customHeight="1" x14ac:dyDescent="0.25">
      <c r="A358" s="15" t="s">
        <v>8</v>
      </c>
      <c r="B358" s="11">
        <v>25</v>
      </c>
      <c r="C358" s="11">
        <v>30</v>
      </c>
      <c r="D358" s="80">
        <v>62.5</v>
      </c>
      <c r="E358" s="80">
        <v>75</v>
      </c>
      <c r="F358" s="80">
        <v>3.8</v>
      </c>
      <c r="G358" s="80">
        <v>4.5999999999999996</v>
      </c>
      <c r="H358" s="80">
        <v>0.92</v>
      </c>
      <c r="I358" s="80">
        <v>1.1000000000000001</v>
      </c>
      <c r="J358" s="80">
        <v>11.66</v>
      </c>
      <c r="K358" s="80">
        <v>14</v>
      </c>
    </row>
    <row r="359" spans="1:50" ht="21" customHeight="1" x14ac:dyDescent="0.25">
      <c r="A359" s="96" t="s">
        <v>77</v>
      </c>
      <c r="B359" s="14"/>
      <c r="C359" s="14"/>
      <c r="D359" s="12">
        <f>D351+D353+D354+D356+D357+D358</f>
        <v>791.2</v>
      </c>
      <c r="E359" s="12">
        <f t="shared" ref="E359:K359" si="55">E351+E353+E354+E356+E357+E358</f>
        <v>897.3</v>
      </c>
      <c r="F359" s="12">
        <f t="shared" si="55"/>
        <v>27.58</v>
      </c>
      <c r="G359" s="12">
        <f t="shared" si="55"/>
        <v>33.93</v>
      </c>
      <c r="H359" s="12">
        <f t="shared" si="55"/>
        <v>33.260000000000005</v>
      </c>
      <c r="I359" s="12">
        <f t="shared" si="55"/>
        <v>39.040000000000006</v>
      </c>
      <c r="J359" s="12">
        <f t="shared" si="55"/>
        <v>92.62</v>
      </c>
      <c r="K359" s="12">
        <f t="shared" si="55"/>
        <v>98.77000000000001</v>
      </c>
    </row>
    <row r="360" spans="1:50" ht="21" customHeight="1" x14ac:dyDescent="0.25">
      <c r="A360" s="96" t="s">
        <v>78</v>
      </c>
      <c r="B360" s="143"/>
      <c r="C360" s="143"/>
      <c r="D360" s="12">
        <f>D352+D353+D355+D356+D357+D358</f>
        <v>739.8</v>
      </c>
      <c r="E360" s="12">
        <f t="shared" ref="E360:K360" si="56">E352+E353+E355+E356+E357+E358</f>
        <v>847.4</v>
      </c>
      <c r="F360" s="12">
        <f t="shared" si="56"/>
        <v>25.380000000000003</v>
      </c>
      <c r="G360" s="12">
        <f t="shared" si="56"/>
        <v>31.590000000000003</v>
      </c>
      <c r="H360" s="12">
        <f t="shared" si="56"/>
        <v>26.290000000000003</v>
      </c>
      <c r="I360" s="12">
        <f t="shared" si="56"/>
        <v>31.46</v>
      </c>
      <c r="J360" s="12">
        <f t="shared" si="56"/>
        <v>98.16</v>
      </c>
      <c r="K360" s="12">
        <f t="shared" si="56"/>
        <v>106.4</v>
      </c>
    </row>
    <row r="361" spans="1:50" ht="21.75" customHeight="1" x14ac:dyDescent="0.25">
      <c r="A361" s="73" t="s">
        <v>9</v>
      </c>
      <c r="B361" s="13"/>
      <c r="C361" s="13"/>
      <c r="D361" s="80"/>
      <c r="E361" s="80"/>
      <c r="F361" s="80"/>
      <c r="G361" s="80"/>
      <c r="H361" s="80"/>
      <c r="I361" s="80"/>
      <c r="J361" s="80"/>
      <c r="K361" s="80"/>
    </row>
    <row r="362" spans="1:50" ht="32.25" customHeight="1" x14ac:dyDescent="0.25">
      <c r="A362" s="15" t="s">
        <v>104</v>
      </c>
      <c r="B362" s="109">
        <v>110</v>
      </c>
      <c r="C362" s="109">
        <v>110</v>
      </c>
      <c r="D362" s="80">
        <v>105.1</v>
      </c>
      <c r="E362" s="80">
        <v>105.1</v>
      </c>
      <c r="F362" s="80">
        <v>6.6</v>
      </c>
      <c r="G362" s="80">
        <v>6.6</v>
      </c>
      <c r="H362" s="80">
        <v>3.9</v>
      </c>
      <c r="I362" s="80">
        <v>3.9</v>
      </c>
      <c r="J362" s="80">
        <v>11</v>
      </c>
      <c r="K362" s="80">
        <v>11</v>
      </c>
    </row>
    <row r="363" spans="1:50" ht="18.75" customHeight="1" x14ac:dyDescent="0.25">
      <c r="A363" s="91" t="s">
        <v>10</v>
      </c>
      <c r="B363" s="157">
        <v>200</v>
      </c>
      <c r="C363" s="157">
        <v>200</v>
      </c>
      <c r="D363" s="80">
        <v>105</v>
      </c>
      <c r="E363" s="80">
        <v>105</v>
      </c>
      <c r="F363" s="80">
        <v>0.7</v>
      </c>
      <c r="G363" s="80">
        <v>0.7</v>
      </c>
      <c r="H363" s="80">
        <v>0</v>
      </c>
      <c r="I363" s="80">
        <v>0</v>
      </c>
      <c r="J363" s="80">
        <v>18.2</v>
      </c>
      <c r="K363" s="80">
        <v>18.2</v>
      </c>
    </row>
    <row r="364" spans="1:50" ht="18.75" customHeight="1" x14ac:dyDescent="0.25">
      <c r="A364" s="15" t="s">
        <v>86</v>
      </c>
      <c r="B364" s="73">
        <v>100</v>
      </c>
      <c r="C364" s="73">
        <v>100</v>
      </c>
      <c r="D364" s="79">
        <v>95</v>
      </c>
      <c r="E364" s="79">
        <v>95</v>
      </c>
      <c r="F364" s="78">
        <v>1.5</v>
      </c>
      <c r="G364" s="78">
        <v>1.5</v>
      </c>
      <c r="H364" s="79">
        <v>0.2</v>
      </c>
      <c r="I364" s="79">
        <v>0.2</v>
      </c>
      <c r="J364" s="78">
        <v>21.8</v>
      </c>
      <c r="K364" s="78">
        <v>21.8</v>
      </c>
    </row>
    <row r="365" spans="1:50" ht="24" customHeight="1" x14ac:dyDescent="0.25">
      <c r="A365" s="96" t="s">
        <v>31</v>
      </c>
      <c r="B365" s="14"/>
      <c r="C365" s="14"/>
      <c r="D365" s="12">
        <f>SUM(D362:D364)</f>
        <v>305.10000000000002</v>
      </c>
      <c r="E365" s="12">
        <f t="shared" ref="E365:K365" si="57">SUM(E362:E364)</f>
        <v>305.10000000000002</v>
      </c>
      <c r="F365" s="12">
        <f t="shared" si="57"/>
        <v>8.8000000000000007</v>
      </c>
      <c r="G365" s="12">
        <f t="shared" si="57"/>
        <v>8.8000000000000007</v>
      </c>
      <c r="H365" s="12">
        <f t="shared" si="57"/>
        <v>4.0999999999999996</v>
      </c>
      <c r="I365" s="12">
        <f t="shared" si="57"/>
        <v>4.0999999999999996</v>
      </c>
      <c r="J365" s="12">
        <f t="shared" si="57"/>
        <v>51</v>
      </c>
      <c r="K365" s="12">
        <f t="shared" si="57"/>
        <v>51</v>
      </c>
    </row>
    <row r="366" spans="1:50" ht="24" customHeight="1" x14ac:dyDescent="0.25">
      <c r="A366" s="96" t="s">
        <v>79</v>
      </c>
      <c r="B366" s="11"/>
      <c r="C366" s="11"/>
      <c r="D366" s="12">
        <f>D346+D359+D365</f>
        <v>1497.1</v>
      </c>
      <c r="E366" s="12">
        <f t="shared" ref="E366:K366" si="58">E346+E359+E365</f>
        <v>1689.5</v>
      </c>
      <c r="F366" s="12">
        <f t="shared" si="58"/>
        <v>46.14</v>
      </c>
      <c r="G366" s="12">
        <f t="shared" si="58"/>
        <v>54.155000000000001</v>
      </c>
      <c r="H366" s="12">
        <f t="shared" si="58"/>
        <v>51.180000000000007</v>
      </c>
      <c r="I366" s="12">
        <f t="shared" si="58"/>
        <v>61.940000000000005</v>
      </c>
      <c r="J366" s="12">
        <f t="shared" si="58"/>
        <v>202.78</v>
      </c>
      <c r="K366" s="12">
        <f t="shared" si="58"/>
        <v>217.82000000000002</v>
      </c>
    </row>
    <row r="367" spans="1:50" ht="24" customHeight="1" x14ac:dyDescent="0.25">
      <c r="A367" s="96" t="s">
        <v>80</v>
      </c>
      <c r="B367" s="11"/>
      <c r="C367" s="11"/>
      <c r="D367" s="12">
        <f>D346+D360+D365</f>
        <v>1445.6999999999998</v>
      </c>
      <c r="E367" s="12">
        <f t="shared" ref="E367:K367" si="59">E346+E360+E365</f>
        <v>1639.6</v>
      </c>
      <c r="F367" s="12">
        <f t="shared" si="59"/>
        <v>43.94</v>
      </c>
      <c r="G367" s="12">
        <f t="shared" si="59"/>
        <v>51.814999999999998</v>
      </c>
      <c r="H367" s="12">
        <f t="shared" si="59"/>
        <v>44.21</v>
      </c>
      <c r="I367" s="12">
        <f t="shared" si="59"/>
        <v>54.36</v>
      </c>
      <c r="J367" s="12">
        <f t="shared" si="59"/>
        <v>208.32</v>
      </c>
      <c r="K367" s="12">
        <f t="shared" si="59"/>
        <v>225.45000000000002</v>
      </c>
    </row>
    <row r="368" spans="1:50" ht="24" customHeight="1" x14ac:dyDescent="0.25">
      <c r="A368" s="119" t="s">
        <v>54</v>
      </c>
      <c r="B368" s="11"/>
      <c r="C368" s="11"/>
      <c r="D368" s="12">
        <f>D346*75/D366</f>
        <v>20.078819050163652</v>
      </c>
      <c r="E368" s="12">
        <f>E346*75/E366</f>
        <v>21.623261319917134</v>
      </c>
      <c r="F368" s="12"/>
      <c r="G368" s="12"/>
      <c r="H368" s="12"/>
      <c r="I368" s="12"/>
      <c r="J368" s="12"/>
      <c r="K368" s="12"/>
    </row>
    <row r="369" spans="1:11" ht="24" customHeight="1" x14ac:dyDescent="0.25">
      <c r="A369" s="119" t="s">
        <v>54</v>
      </c>
      <c r="B369" s="11"/>
      <c r="C369" s="11"/>
      <c r="D369" s="12">
        <f>D346*75/D367</f>
        <v>20.792695579995851</v>
      </c>
      <c r="E369" s="12">
        <f>E346*75/E367</f>
        <v>22.281349109538912</v>
      </c>
      <c r="F369" s="12"/>
      <c r="G369" s="12"/>
      <c r="H369" s="12"/>
      <c r="I369" s="12"/>
      <c r="J369" s="12"/>
      <c r="K369" s="12"/>
    </row>
    <row r="370" spans="1:11" ht="19.5" customHeight="1" x14ac:dyDescent="0.25">
      <c r="A370" s="119" t="s">
        <v>55</v>
      </c>
      <c r="B370" s="11"/>
      <c r="C370" s="11"/>
      <c r="D370" s="12">
        <f>D359*70/D366</f>
        <v>36.994188764945562</v>
      </c>
      <c r="E370" s="12">
        <f>E359*70/E366</f>
        <v>37.177271382065697</v>
      </c>
      <c r="F370" s="12"/>
      <c r="G370" s="12"/>
      <c r="H370" s="12"/>
      <c r="I370" s="12"/>
      <c r="J370" s="12"/>
      <c r="K370" s="12"/>
    </row>
    <row r="371" spans="1:11" ht="23.25" customHeight="1" x14ac:dyDescent="0.25">
      <c r="A371" s="119" t="s">
        <v>55</v>
      </c>
      <c r="B371" s="11"/>
      <c r="C371" s="11"/>
      <c r="D371" s="12">
        <f>D360*75/D367</f>
        <v>38.379331811579171</v>
      </c>
      <c r="E371" s="12">
        <f>E360*75/E367</f>
        <v>38.762503049524277</v>
      </c>
      <c r="F371" s="12"/>
      <c r="G371" s="12"/>
      <c r="H371" s="12"/>
      <c r="I371" s="12"/>
      <c r="J371" s="12"/>
      <c r="K371" s="12"/>
    </row>
    <row r="372" spans="1:11" ht="21" customHeight="1" x14ac:dyDescent="0.25">
      <c r="A372" s="119" t="s">
        <v>56</v>
      </c>
      <c r="B372" s="11"/>
      <c r="C372" s="11"/>
      <c r="D372" s="12">
        <f>D365*75/D366</f>
        <v>15.284550130251821</v>
      </c>
      <c r="E372" s="12">
        <f>E365*75/E366</f>
        <v>13.543947913583901</v>
      </c>
      <c r="F372" s="12"/>
      <c r="G372" s="12"/>
      <c r="H372" s="12"/>
      <c r="I372" s="12"/>
      <c r="J372" s="12"/>
      <c r="K372" s="12"/>
    </row>
    <row r="373" spans="1:11" ht="19.149999999999999" customHeight="1" x14ac:dyDescent="0.25">
      <c r="A373" s="119" t="s">
        <v>56</v>
      </c>
      <c r="B373" s="11"/>
      <c r="C373" s="11"/>
      <c r="D373" s="12">
        <f>D365*75/D367</f>
        <v>15.827972608424986</v>
      </c>
      <c r="E373" s="12">
        <f>E365*75/E367</f>
        <v>13.956147840936815</v>
      </c>
      <c r="F373" s="12"/>
      <c r="G373" s="12"/>
      <c r="H373" s="12"/>
      <c r="I373" s="12"/>
      <c r="J373" s="12"/>
      <c r="K373" s="12"/>
    </row>
    <row r="374" spans="1:11" ht="24.75" customHeight="1" x14ac:dyDescent="0.25">
      <c r="A374" s="184" t="s">
        <v>0</v>
      </c>
      <c r="B374" s="183" t="s">
        <v>38</v>
      </c>
      <c r="C374" s="183"/>
      <c r="D374" s="183" t="s">
        <v>1</v>
      </c>
      <c r="E374" s="183"/>
      <c r="F374" s="183" t="s">
        <v>2</v>
      </c>
      <c r="G374" s="183"/>
      <c r="H374" s="183" t="s">
        <v>3</v>
      </c>
      <c r="I374" s="183"/>
      <c r="J374" s="183" t="s">
        <v>4</v>
      </c>
      <c r="K374" s="183"/>
    </row>
    <row r="375" spans="1:11" ht="24.75" customHeight="1" x14ac:dyDescent="0.25">
      <c r="A375" s="185"/>
      <c r="B375" s="75" t="s">
        <v>21</v>
      </c>
      <c r="C375" s="76" t="s">
        <v>58</v>
      </c>
      <c r="D375" s="75" t="s">
        <v>21</v>
      </c>
      <c r="E375" s="75" t="s">
        <v>58</v>
      </c>
      <c r="F375" s="75" t="s">
        <v>21</v>
      </c>
      <c r="G375" s="75" t="s">
        <v>58</v>
      </c>
      <c r="H375" s="75" t="s">
        <v>21</v>
      </c>
      <c r="I375" s="75" t="s">
        <v>58</v>
      </c>
      <c r="J375" s="75" t="s">
        <v>21</v>
      </c>
      <c r="K375" s="75" t="s">
        <v>58</v>
      </c>
    </row>
    <row r="376" spans="1:11" ht="18.75" x14ac:dyDescent="0.25">
      <c r="A376" s="200" t="s">
        <v>121</v>
      </c>
      <c r="B376" s="201"/>
      <c r="C376" s="201"/>
      <c r="D376" s="201"/>
      <c r="E376" s="201"/>
      <c r="F376" s="201"/>
      <c r="G376" s="201"/>
      <c r="H376" s="201"/>
      <c r="I376" s="201"/>
      <c r="J376" s="201"/>
      <c r="K376" s="202"/>
    </row>
    <row r="377" spans="1:11" ht="15.75" x14ac:dyDescent="0.25">
      <c r="A377" s="13" t="s">
        <v>29</v>
      </c>
      <c r="B377" s="15"/>
      <c r="C377" s="15"/>
      <c r="D377" s="15"/>
      <c r="E377" s="15"/>
      <c r="F377" s="15"/>
      <c r="G377" s="15"/>
      <c r="H377" s="15"/>
      <c r="I377" s="15"/>
      <c r="J377" s="15"/>
      <c r="K377" s="15"/>
    </row>
    <row r="378" spans="1:11" ht="31.5" x14ac:dyDescent="0.25">
      <c r="A378" s="83" t="s">
        <v>125</v>
      </c>
      <c r="B378" s="20" t="s">
        <v>40</v>
      </c>
      <c r="C378" s="20" t="s">
        <v>40</v>
      </c>
      <c r="D378" s="85">
        <v>318.39999999999998</v>
      </c>
      <c r="E378" s="85">
        <v>397.96</v>
      </c>
      <c r="F378" s="85">
        <v>16.8</v>
      </c>
      <c r="G378" s="86">
        <v>21.04</v>
      </c>
      <c r="H378" s="85">
        <v>15.1</v>
      </c>
      <c r="I378" s="85">
        <v>18.91</v>
      </c>
      <c r="J378" s="85">
        <v>27.2</v>
      </c>
      <c r="K378" s="167">
        <v>33.950000000000003</v>
      </c>
    </row>
    <row r="379" spans="1:11" ht="31.5" x14ac:dyDescent="0.25">
      <c r="A379" s="15" t="s">
        <v>124</v>
      </c>
      <c r="B379" s="124">
        <v>40</v>
      </c>
      <c r="C379" s="124">
        <v>40</v>
      </c>
      <c r="D379" s="80">
        <v>135</v>
      </c>
      <c r="E379" s="80">
        <v>135</v>
      </c>
      <c r="F379" s="80">
        <v>5.7</v>
      </c>
      <c r="G379" s="80">
        <v>5.7</v>
      </c>
      <c r="H379" s="80">
        <v>7.9</v>
      </c>
      <c r="I379" s="80">
        <v>7.9</v>
      </c>
      <c r="J379" s="80">
        <v>9.6999999999999993</v>
      </c>
      <c r="K379" s="80">
        <v>9.6999999999999993</v>
      </c>
    </row>
    <row r="380" spans="1:11" ht="21" customHeight="1" x14ac:dyDescent="0.25">
      <c r="A380" s="15" t="s">
        <v>70</v>
      </c>
      <c r="B380" s="115" t="s">
        <v>61</v>
      </c>
      <c r="C380" s="115" t="s">
        <v>61</v>
      </c>
      <c r="D380" s="80">
        <v>56</v>
      </c>
      <c r="E380" s="80">
        <v>56</v>
      </c>
      <c r="F380" s="80">
        <v>0.2</v>
      </c>
      <c r="G380" s="80">
        <v>0.2</v>
      </c>
      <c r="H380" s="82">
        <v>0.06</v>
      </c>
      <c r="I380" s="82">
        <v>0.06</v>
      </c>
      <c r="J380" s="80">
        <v>15</v>
      </c>
      <c r="K380" s="80">
        <v>15</v>
      </c>
    </row>
    <row r="381" spans="1:11" ht="19.5" customHeight="1" x14ac:dyDescent="0.25">
      <c r="A381" s="96" t="s">
        <v>30</v>
      </c>
      <c r="B381" s="166"/>
      <c r="C381" s="166"/>
      <c r="D381" s="12">
        <f>SUM(D378:D380)</f>
        <v>509.4</v>
      </c>
      <c r="E381" s="12">
        <f t="shared" ref="E381:K381" si="60">SUM(E378:E380)</f>
        <v>588.96</v>
      </c>
      <c r="F381" s="12">
        <f t="shared" si="60"/>
        <v>22.7</v>
      </c>
      <c r="G381" s="12">
        <f t="shared" si="60"/>
        <v>26.939999999999998</v>
      </c>
      <c r="H381" s="12">
        <f t="shared" si="60"/>
        <v>23.06</v>
      </c>
      <c r="I381" s="12">
        <f t="shared" si="60"/>
        <v>26.87</v>
      </c>
      <c r="J381" s="12">
        <f t="shared" si="60"/>
        <v>51.9</v>
      </c>
      <c r="K381" s="12">
        <f t="shared" si="60"/>
        <v>58.650000000000006</v>
      </c>
    </row>
    <row r="382" spans="1:11" ht="15.75" customHeight="1" x14ac:dyDescent="0.25">
      <c r="A382" s="96" t="s">
        <v>6</v>
      </c>
      <c r="B382" s="166"/>
      <c r="C382" s="166"/>
      <c r="D382" s="12"/>
      <c r="E382" s="12"/>
      <c r="F382" s="12"/>
      <c r="G382" s="12"/>
      <c r="H382" s="12"/>
      <c r="I382" s="12"/>
      <c r="J382" s="12"/>
      <c r="K382" s="12"/>
    </row>
    <row r="383" spans="1:11" ht="63" x14ac:dyDescent="0.25">
      <c r="A383" s="173" t="s">
        <v>204</v>
      </c>
      <c r="B383" s="179">
        <v>60</v>
      </c>
      <c r="C383" s="179">
        <v>80</v>
      </c>
      <c r="D383" s="80">
        <v>37.200000000000003</v>
      </c>
      <c r="E383" s="80">
        <v>49.6</v>
      </c>
      <c r="F383" s="80">
        <v>0.54</v>
      </c>
      <c r="G383" s="80">
        <v>0.72</v>
      </c>
      <c r="H383" s="87">
        <v>3.06</v>
      </c>
      <c r="I383" s="87">
        <v>4.08</v>
      </c>
      <c r="J383" s="80">
        <v>1.62</v>
      </c>
      <c r="K383" s="80">
        <v>2.16</v>
      </c>
    </row>
    <row r="384" spans="1:11" ht="15.75" x14ac:dyDescent="0.25">
      <c r="A384" s="100" t="s">
        <v>119</v>
      </c>
      <c r="B384" s="166" t="s">
        <v>19</v>
      </c>
      <c r="C384" s="166" t="s">
        <v>66</v>
      </c>
      <c r="D384" s="80">
        <v>80</v>
      </c>
      <c r="E384" s="80">
        <v>100</v>
      </c>
      <c r="F384" s="80">
        <v>1.6</v>
      </c>
      <c r="G384" s="80">
        <v>2</v>
      </c>
      <c r="H384" s="80">
        <v>4.8</v>
      </c>
      <c r="I384" s="80">
        <v>6</v>
      </c>
      <c r="J384" s="80">
        <v>7.4</v>
      </c>
      <c r="K384" s="80">
        <v>9.25</v>
      </c>
    </row>
    <row r="385" spans="1:11" ht="15.75" x14ac:dyDescent="0.25">
      <c r="A385" s="84" t="s">
        <v>168</v>
      </c>
      <c r="B385" s="20">
        <v>20</v>
      </c>
      <c r="C385" s="20">
        <v>30</v>
      </c>
      <c r="D385" s="85">
        <v>84</v>
      </c>
      <c r="E385" s="85">
        <v>126</v>
      </c>
      <c r="F385" s="85">
        <v>4.4000000000000004</v>
      </c>
      <c r="G385" s="85">
        <v>6.6</v>
      </c>
      <c r="H385" s="85">
        <v>7.32</v>
      </c>
      <c r="I385" s="85">
        <v>10.98</v>
      </c>
      <c r="J385" s="85">
        <v>0.14000000000000001</v>
      </c>
      <c r="K385" s="85">
        <v>0.21</v>
      </c>
    </row>
    <row r="386" spans="1:11" ht="32.25" customHeight="1" x14ac:dyDescent="0.25">
      <c r="A386" s="84" t="s">
        <v>120</v>
      </c>
      <c r="B386" s="120">
        <v>150</v>
      </c>
      <c r="C386" s="120">
        <v>200</v>
      </c>
      <c r="D386" s="98">
        <v>231</v>
      </c>
      <c r="E386" s="98">
        <v>308</v>
      </c>
      <c r="F386" s="98">
        <v>3.4</v>
      </c>
      <c r="G386" s="98">
        <v>4.5</v>
      </c>
      <c r="H386" s="98">
        <v>12.42</v>
      </c>
      <c r="I386" s="98">
        <v>16.559999999999999</v>
      </c>
      <c r="J386" s="98">
        <v>26.6</v>
      </c>
      <c r="K386" s="98">
        <v>35.47</v>
      </c>
    </row>
    <row r="387" spans="1:11" ht="31.5" x14ac:dyDescent="0.25">
      <c r="A387" s="100" t="s">
        <v>62</v>
      </c>
      <c r="B387" s="166">
        <v>200</v>
      </c>
      <c r="C387" s="166">
        <v>200</v>
      </c>
      <c r="D387" s="80">
        <v>88</v>
      </c>
      <c r="E387" s="80">
        <v>88</v>
      </c>
      <c r="F387" s="80">
        <v>0.2</v>
      </c>
      <c r="G387" s="80">
        <v>0.2</v>
      </c>
      <c r="H387" s="80">
        <v>0.1</v>
      </c>
      <c r="I387" s="80">
        <v>0.1</v>
      </c>
      <c r="J387" s="80">
        <v>21.6</v>
      </c>
      <c r="K387" s="80">
        <v>21.6</v>
      </c>
    </row>
    <row r="388" spans="1:11" ht="15.75" x14ac:dyDescent="0.25">
      <c r="A388" s="81" t="s">
        <v>8</v>
      </c>
      <c r="B388" s="11">
        <v>25</v>
      </c>
      <c r="C388" s="11">
        <v>30</v>
      </c>
      <c r="D388" s="80">
        <v>62.5</v>
      </c>
      <c r="E388" s="80">
        <v>75</v>
      </c>
      <c r="F388" s="80">
        <v>3.8</v>
      </c>
      <c r="G388" s="80">
        <v>4.5999999999999996</v>
      </c>
      <c r="H388" s="80">
        <v>0.92</v>
      </c>
      <c r="I388" s="80">
        <v>1.1000000000000001</v>
      </c>
      <c r="J388" s="80">
        <v>11.66</v>
      </c>
      <c r="K388" s="80">
        <v>14</v>
      </c>
    </row>
    <row r="389" spans="1:11" ht="15.75" x14ac:dyDescent="0.25">
      <c r="A389" s="96" t="s">
        <v>122</v>
      </c>
      <c r="B389" s="166"/>
      <c r="C389" s="166"/>
      <c r="D389" s="12">
        <f>SUM(D383:D388)</f>
        <v>582.70000000000005</v>
      </c>
      <c r="E389" s="12">
        <f t="shared" ref="E389:K389" si="61">SUM(E383:E388)</f>
        <v>746.6</v>
      </c>
      <c r="F389" s="12">
        <f t="shared" si="61"/>
        <v>13.940000000000001</v>
      </c>
      <c r="G389" s="12">
        <f t="shared" si="61"/>
        <v>18.619999999999997</v>
      </c>
      <c r="H389" s="12">
        <f t="shared" si="61"/>
        <v>28.620000000000005</v>
      </c>
      <c r="I389" s="12">
        <f t="shared" si="61"/>
        <v>38.820000000000007</v>
      </c>
      <c r="J389" s="12">
        <f t="shared" si="61"/>
        <v>69.02000000000001</v>
      </c>
      <c r="K389" s="12">
        <f t="shared" si="61"/>
        <v>82.69</v>
      </c>
    </row>
    <row r="390" spans="1:11" ht="15.75" x14ac:dyDescent="0.25">
      <c r="A390" s="73" t="s">
        <v>9</v>
      </c>
      <c r="B390" s="13"/>
      <c r="C390" s="13"/>
      <c r="D390" s="80"/>
      <c r="E390" s="80"/>
      <c r="F390" s="80"/>
      <c r="G390" s="80"/>
      <c r="H390" s="80"/>
      <c r="I390" s="80"/>
      <c r="J390" s="80"/>
      <c r="K390" s="80"/>
    </row>
    <row r="391" spans="1:11" ht="15.75" x14ac:dyDescent="0.25">
      <c r="A391" s="91" t="s">
        <v>10</v>
      </c>
      <c r="B391" s="166">
        <v>200</v>
      </c>
      <c r="C391" s="166">
        <v>200</v>
      </c>
      <c r="D391" s="80">
        <v>105</v>
      </c>
      <c r="E391" s="80">
        <v>105</v>
      </c>
      <c r="F391" s="80">
        <v>0.7</v>
      </c>
      <c r="G391" s="80">
        <v>0.7</v>
      </c>
      <c r="H391" s="80">
        <v>0</v>
      </c>
      <c r="I391" s="80">
        <v>0</v>
      </c>
      <c r="J391" s="80">
        <v>18.2</v>
      </c>
      <c r="K391" s="80">
        <v>18.2</v>
      </c>
    </row>
    <row r="392" spans="1:11" ht="15.75" x14ac:dyDescent="0.25">
      <c r="A392" s="81" t="s">
        <v>101</v>
      </c>
      <c r="B392" s="73">
        <v>120</v>
      </c>
      <c r="C392" s="73">
        <v>120</v>
      </c>
      <c r="D392" s="78">
        <v>90</v>
      </c>
      <c r="E392" s="78">
        <v>90</v>
      </c>
      <c r="F392" s="78">
        <v>0.4</v>
      </c>
      <c r="G392" s="78">
        <v>0.4</v>
      </c>
      <c r="H392" s="78">
        <v>0.4</v>
      </c>
      <c r="I392" s="78">
        <v>0.4</v>
      </c>
      <c r="J392" s="78">
        <v>21.2</v>
      </c>
      <c r="K392" s="78">
        <v>21.2</v>
      </c>
    </row>
    <row r="393" spans="1:11" ht="31.5" x14ac:dyDescent="0.25">
      <c r="A393" s="81" t="s">
        <v>195</v>
      </c>
      <c r="B393" s="73" t="s">
        <v>196</v>
      </c>
      <c r="C393" s="73" t="s">
        <v>196</v>
      </c>
      <c r="D393" s="78">
        <v>147</v>
      </c>
      <c r="E393" s="78">
        <v>147</v>
      </c>
      <c r="F393" s="78">
        <v>5.9</v>
      </c>
      <c r="G393" s="78">
        <v>5.9</v>
      </c>
      <c r="H393" s="78">
        <v>4.9000000000000004</v>
      </c>
      <c r="I393" s="78">
        <v>4.9000000000000004</v>
      </c>
      <c r="J393" s="78">
        <v>19.649999999999999</v>
      </c>
      <c r="K393" s="78">
        <v>19.649999999999999</v>
      </c>
    </row>
    <row r="394" spans="1:11" ht="15.75" x14ac:dyDescent="0.25">
      <c r="A394" s="96" t="s">
        <v>31</v>
      </c>
      <c r="B394" s="166"/>
      <c r="C394" s="166"/>
      <c r="D394" s="12">
        <f t="shared" ref="D394:K394" si="62">SUM(D391:D393)</f>
        <v>342</v>
      </c>
      <c r="E394" s="12">
        <f t="shared" si="62"/>
        <v>342</v>
      </c>
      <c r="F394" s="12">
        <f t="shared" si="62"/>
        <v>7</v>
      </c>
      <c r="G394" s="12">
        <f t="shared" si="62"/>
        <v>7</v>
      </c>
      <c r="H394" s="12">
        <f t="shared" si="62"/>
        <v>5.3000000000000007</v>
      </c>
      <c r="I394" s="12">
        <f t="shared" si="62"/>
        <v>5.3000000000000007</v>
      </c>
      <c r="J394" s="12">
        <f t="shared" si="62"/>
        <v>59.05</v>
      </c>
      <c r="K394" s="12">
        <f t="shared" si="62"/>
        <v>59.05</v>
      </c>
    </row>
    <row r="395" spans="1:11" ht="15.75" x14ac:dyDescent="0.25">
      <c r="A395" s="96" t="s">
        <v>123</v>
      </c>
      <c r="B395" s="11"/>
      <c r="C395" s="11"/>
      <c r="D395" s="12">
        <f t="shared" ref="D395:K395" si="63">D381+D389+D394</f>
        <v>1434.1</v>
      </c>
      <c r="E395" s="12">
        <f t="shared" si="63"/>
        <v>1677.56</v>
      </c>
      <c r="F395" s="12">
        <f t="shared" si="63"/>
        <v>43.64</v>
      </c>
      <c r="G395" s="12">
        <f t="shared" si="63"/>
        <v>52.559999999999995</v>
      </c>
      <c r="H395" s="12">
        <f t="shared" si="63"/>
        <v>56.980000000000004</v>
      </c>
      <c r="I395" s="12">
        <f t="shared" si="63"/>
        <v>70.990000000000009</v>
      </c>
      <c r="J395" s="12">
        <f t="shared" si="63"/>
        <v>179.97000000000003</v>
      </c>
      <c r="K395" s="12">
        <f t="shared" si="63"/>
        <v>200.39</v>
      </c>
    </row>
    <row r="396" spans="1:11" ht="15.75" x14ac:dyDescent="0.25">
      <c r="A396" s="96" t="s">
        <v>54</v>
      </c>
      <c r="B396" s="11"/>
      <c r="C396" s="11"/>
      <c r="D396" s="12">
        <f>D381*70/D395</f>
        <v>24.864374869255983</v>
      </c>
      <c r="E396" s="12">
        <f>E381*70/E395</f>
        <v>24.57569326879516</v>
      </c>
      <c r="F396" s="12"/>
      <c r="G396" s="12"/>
      <c r="H396" s="12"/>
      <c r="I396" s="12"/>
      <c r="J396" s="12"/>
      <c r="K396" s="12"/>
    </row>
    <row r="397" spans="1:11" ht="15.75" x14ac:dyDescent="0.25">
      <c r="A397" s="96" t="s">
        <v>55</v>
      </c>
      <c r="B397" s="11"/>
      <c r="C397" s="11"/>
      <c r="D397" s="12">
        <f>D389*70/D395</f>
        <v>28.442228575413154</v>
      </c>
      <c r="E397" s="12">
        <f>E389*70/E395</f>
        <v>31.153580199814016</v>
      </c>
      <c r="F397" s="12"/>
      <c r="G397" s="12"/>
      <c r="H397" s="12"/>
      <c r="I397" s="12"/>
      <c r="J397" s="12"/>
      <c r="K397" s="12"/>
    </row>
    <row r="398" spans="1:11" ht="15.75" x14ac:dyDescent="0.25">
      <c r="A398" s="96" t="s">
        <v>56</v>
      </c>
      <c r="B398" s="11"/>
      <c r="C398" s="11"/>
      <c r="D398" s="12">
        <f>D394*75/D395</f>
        <v>17.88578202356879</v>
      </c>
      <c r="E398" s="12">
        <f>E394*75/E395</f>
        <v>15.29006414077589</v>
      </c>
      <c r="F398" s="12"/>
      <c r="G398" s="12"/>
      <c r="H398" s="12"/>
      <c r="I398" s="12"/>
      <c r="J398" s="12"/>
      <c r="K398" s="12"/>
    </row>
    <row r="399" spans="1:11" ht="15.75" customHeight="1" x14ac:dyDescent="0.25">
      <c r="A399" s="186" t="s">
        <v>60</v>
      </c>
      <c r="B399" s="186"/>
      <c r="C399" s="125"/>
      <c r="D399" s="108"/>
      <c r="E399" s="108"/>
      <c r="F399" s="108"/>
      <c r="G399" s="108"/>
      <c r="H399" s="108"/>
      <c r="I399" s="108"/>
    </row>
    <row r="400" spans="1:11" ht="15.75" x14ac:dyDescent="0.25">
      <c r="A400" s="198" t="s">
        <v>91</v>
      </c>
      <c r="B400" s="199"/>
      <c r="C400" s="199"/>
      <c r="D400" s="199"/>
      <c r="E400" s="199"/>
      <c r="F400" s="199"/>
      <c r="G400" s="199"/>
      <c r="H400" s="199"/>
      <c r="I400" s="199"/>
    </row>
    <row r="401" spans="1:9" ht="15.75" customHeight="1" x14ac:dyDescent="0.25"/>
    <row r="402" spans="1:9" ht="15.75" x14ac:dyDescent="0.25">
      <c r="A402" s="165"/>
      <c r="B402" s="165"/>
      <c r="C402" s="165"/>
      <c r="D402" s="165"/>
      <c r="E402" s="165"/>
      <c r="F402" s="165"/>
      <c r="G402" s="165"/>
      <c r="H402" s="165"/>
      <c r="I402" s="165"/>
    </row>
    <row r="403" spans="1:9" ht="15.75" x14ac:dyDescent="0.25">
      <c r="H403" s="108"/>
      <c r="I403" s="108"/>
    </row>
  </sheetData>
  <mergeCells count="90">
    <mergeCell ref="A376:K376"/>
    <mergeCell ref="A374:A375"/>
    <mergeCell ref="B374:C374"/>
    <mergeCell ref="D374:E374"/>
    <mergeCell ref="F374:G374"/>
    <mergeCell ref="H374:I374"/>
    <mergeCell ref="J374:K374"/>
    <mergeCell ref="A400:I400"/>
    <mergeCell ref="H305:I305"/>
    <mergeCell ref="J305:K305"/>
    <mergeCell ref="D66:E66"/>
    <mergeCell ref="J66:K66"/>
    <mergeCell ref="H134:I134"/>
    <mergeCell ref="J134:K134"/>
    <mergeCell ref="D277:E277"/>
    <mergeCell ref="F277:G277"/>
    <mergeCell ref="A66:A67"/>
    <mergeCell ref="B66:C66"/>
    <mergeCell ref="B134:C134"/>
    <mergeCell ref="D134:E134"/>
    <mergeCell ref="F134:G134"/>
    <mergeCell ref="B167:C167"/>
    <mergeCell ref="A101:A102"/>
    <mergeCell ref="A169:K169"/>
    <mergeCell ref="A33:K33"/>
    <mergeCell ref="F167:G167"/>
    <mergeCell ref="J101:K101"/>
    <mergeCell ref="D101:E101"/>
    <mergeCell ref="F101:G101"/>
    <mergeCell ref="A134:A135"/>
    <mergeCell ref="D167:E167"/>
    <mergeCell ref="J167:K167"/>
    <mergeCell ref="H167:I167"/>
    <mergeCell ref="A167:A168"/>
    <mergeCell ref="A136:K136"/>
    <mergeCell ref="H101:I101"/>
    <mergeCell ref="F66:G66"/>
    <mergeCell ref="H66:I66"/>
    <mergeCell ref="A68:K68"/>
    <mergeCell ref="A103:K103"/>
    <mergeCell ref="J31:K31"/>
    <mergeCell ref="H31:I31"/>
    <mergeCell ref="A15:K16"/>
    <mergeCell ref="A31:A32"/>
    <mergeCell ref="B31:C31"/>
    <mergeCell ref="D31:E31"/>
    <mergeCell ref="F31:G31"/>
    <mergeCell ref="C17:I17"/>
    <mergeCell ref="A23:H23"/>
    <mergeCell ref="A24:H24"/>
    <mergeCell ref="B101:C101"/>
    <mergeCell ref="A277:A278"/>
    <mergeCell ref="B277:C277"/>
    <mergeCell ref="A206:K206"/>
    <mergeCell ref="H236:I236"/>
    <mergeCell ref="J236:K236"/>
    <mergeCell ref="A236:A237"/>
    <mergeCell ref="B236:C236"/>
    <mergeCell ref="D236:E236"/>
    <mergeCell ref="F236:G236"/>
    <mergeCell ref="A204:A205"/>
    <mergeCell ref="B204:C204"/>
    <mergeCell ref="D204:E204"/>
    <mergeCell ref="F204:G204"/>
    <mergeCell ref="H204:I204"/>
    <mergeCell ref="J204:K204"/>
    <mergeCell ref="A399:B399"/>
    <mergeCell ref="A270:K270"/>
    <mergeCell ref="H277:I277"/>
    <mergeCell ref="J277:K277"/>
    <mergeCell ref="D338:E338"/>
    <mergeCell ref="A307:K307"/>
    <mergeCell ref="A338:A339"/>
    <mergeCell ref="B338:C338"/>
    <mergeCell ref="J338:K338"/>
    <mergeCell ref="F338:G338"/>
    <mergeCell ref="H338:I338"/>
    <mergeCell ref="A340:K340"/>
    <mergeCell ref="A305:A306"/>
    <mergeCell ref="B305:C305"/>
    <mergeCell ref="D305:E305"/>
    <mergeCell ref="A349:K349"/>
    <mergeCell ref="F305:G305"/>
    <mergeCell ref="A279:K279"/>
    <mergeCell ref="A347:A348"/>
    <mergeCell ref="B347:C347"/>
    <mergeCell ref="D347:E347"/>
    <mergeCell ref="F347:G347"/>
    <mergeCell ref="H347:I347"/>
    <mergeCell ref="J347:K347"/>
  </mergeCells>
  <pageMargins left="0.19685039370078741" right="0.19685039370078741" top="0.27559055118110237" bottom="0.19685039370078741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1"/>
  <sheetViews>
    <sheetView workbookViewId="0">
      <selection activeCell="AH15" sqref="AH15"/>
    </sheetView>
  </sheetViews>
  <sheetFormatPr defaultRowHeight="15.75" x14ac:dyDescent="0.25"/>
  <cols>
    <col min="1" max="1" width="14.140625" style="23" customWidth="1"/>
    <col min="2" max="2" width="4.28515625" style="23" customWidth="1"/>
    <col min="3" max="3" width="4.42578125" style="24" customWidth="1"/>
    <col min="4" max="4" width="3.85546875" style="24" customWidth="1"/>
    <col min="5" max="5" width="5.5703125" style="24" customWidth="1"/>
    <col min="6" max="6" width="4.28515625" style="24" customWidth="1"/>
    <col min="7" max="7" width="4.42578125" style="24" customWidth="1"/>
    <col min="8" max="8" width="5.28515625" style="24" customWidth="1"/>
    <col min="9" max="9" width="4.5703125" style="24" customWidth="1"/>
    <col min="10" max="10" width="4.7109375" style="24" customWidth="1"/>
    <col min="11" max="12" width="6.5703125" style="24" customWidth="1"/>
    <col min="13" max="13" width="4.28515625" style="24" customWidth="1"/>
    <col min="14" max="14" width="4.7109375" style="24" customWidth="1"/>
    <col min="15" max="15" width="5.28515625" style="24" customWidth="1"/>
    <col min="16" max="16" width="4.42578125" style="24" customWidth="1"/>
    <col min="17" max="17" width="7.28515625" style="24" customWidth="1"/>
    <col min="18" max="18" width="4.7109375" style="24" customWidth="1"/>
    <col min="19" max="19" width="5" style="24" customWidth="1"/>
    <col min="20" max="20" width="6.42578125" style="24" customWidth="1"/>
    <col min="21" max="21" width="5.85546875" style="25" customWidth="1"/>
    <col min="22" max="22" width="5.140625" style="25" customWidth="1"/>
    <col min="23" max="23" width="5.5703125" style="25" customWidth="1"/>
    <col min="24" max="24" width="4.7109375" style="25" customWidth="1"/>
    <col min="25" max="25" width="5.85546875" style="25" customWidth="1"/>
    <col min="26" max="28" width="6.140625" style="25" customWidth="1"/>
    <col min="29" max="29" width="4.85546875" style="25" customWidth="1"/>
    <col min="30" max="30" width="6.42578125" style="25" customWidth="1"/>
    <col min="31" max="31" width="6.140625" style="25" customWidth="1"/>
    <col min="32" max="33" width="4.5703125" style="25" customWidth="1"/>
    <col min="34" max="35" width="6.5703125" style="25" customWidth="1"/>
    <col min="36" max="36" width="5.140625" style="25" customWidth="1"/>
    <col min="37" max="37" width="4.28515625" style="25" customWidth="1"/>
    <col min="38" max="38" width="4.140625" style="25" customWidth="1"/>
    <col min="39" max="39" width="3.85546875" style="25" customWidth="1"/>
    <col min="40" max="40" width="6.42578125" style="25" customWidth="1"/>
    <col min="41" max="41" width="5.5703125" style="25" customWidth="1"/>
    <col min="42" max="42" width="4.5703125" style="25" customWidth="1"/>
    <col min="43" max="43" width="4.85546875" style="25" customWidth="1"/>
    <col min="44" max="44" width="6.28515625" style="25" customWidth="1"/>
    <col min="45" max="45" width="7.5703125" style="25" customWidth="1"/>
    <col min="46" max="46" width="4.28515625" style="3" customWidth="1"/>
    <col min="47" max="47" width="6.85546875" style="25" customWidth="1"/>
    <col min="48" max="48" width="4.140625" style="25" customWidth="1"/>
    <col min="49" max="49" width="4.85546875" style="25" customWidth="1"/>
    <col min="50" max="50" width="6.140625" style="3" customWidth="1"/>
    <col min="51" max="51" width="3.85546875" style="3" customWidth="1"/>
    <col min="52" max="52" width="3.7109375" style="25" customWidth="1"/>
    <col min="53" max="54" width="5" style="25" customWidth="1"/>
    <col min="55" max="55" width="4.42578125" style="25" customWidth="1"/>
    <col min="56" max="56" width="4.85546875" style="25" customWidth="1"/>
    <col min="57" max="57" width="4.7109375" style="25" customWidth="1"/>
    <col min="58" max="58" width="4.85546875" style="25" customWidth="1"/>
    <col min="59" max="61" width="6.7109375" style="25" customWidth="1"/>
    <col min="62" max="62" width="4.42578125" style="25" customWidth="1"/>
    <col min="63" max="63" width="4.28515625" style="25" customWidth="1"/>
    <col min="64" max="64" width="4.85546875" style="25" customWidth="1"/>
    <col min="65" max="65" width="4.140625" style="25" customWidth="1"/>
    <col min="66" max="66" width="4.42578125" style="25" customWidth="1"/>
    <col min="67" max="67" width="5.140625" style="25" customWidth="1"/>
    <col min="68" max="68" width="4.85546875" style="25" customWidth="1"/>
    <col min="69" max="69" width="5.140625" style="3" customWidth="1"/>
    <col min="70" max="70" width="7" style="25" customWidth="1"/>
    <col min="71" max="71" width="4.85546875" style="25" customWidth="1"/>
    <col min="72" max="72" width="7.28515625" style="25" customWidth="1"/>
    <col min="73" max="73" width="6.28515625" style="25" customWidth="1"/>
    <col min="74" max="74" width="5.85546875" style="25" customWidth="1"/>
    <col min="75" max="75" width="4.85546875" style="25" customWidth="1"/>
    <col min="76" max="76" width="5.42578125" style="25" customWidth="1"/>
    <col min="77" max="77" width="3.7109375" style="25" customWidth="1"/>
    <col min="78" max="78" width="5.5703125" style="25" customWidth="1"/>
    <col min="79" max="79" width="4.42578125" style="25" customWidth="1"/>
    <col min="80" max="80" width="6.5703125" style="25" customWidth="1"/>
    <col min="81" max="81" width="3.7109375" style="25" customWidth="1"/>
    <col min="82" max="82" width="4" style="25" customWidth="1"/>
    <col min="83" max="83" width="6.140625" style="25" customWidth="1"/>
    <col min="84" max="84" width="6" style="25" customWidth="1"/>
    <col min="85" max="85" width="5.28515625" style="25" customWidth="1"/>
    <col min="86" max="87" width="3.85546875" style="25" customWidth="1"/>
    <col min="88" max="88" width="5.7109375" style="25" customWidth="1"/>
    <col min="89" max="90" width="5" style="25" customWidth="1"/>
    <col min="91" max="92" width="6.85546875" style="25" customWidth="1"/>
    <col min="93" max="93" width="6.42578125" style="25" customWidth="1"/>
    <col min="94" max="94" width="4.140625" style="3" customWidth="1"/>
    <col min="95" max="96" width="7.140625" style="25" customWidth="1"/>
    <col min="97" max="97" width="6.5703125" style="25" customWidth="1"/>
    <col min="98" max="98" width="6.42578125" style="3" customWidth="1"/>
    <col min="99" max="100" width="5.140625" style="25" customWidth="1"/>
    <col min="101" max="102" width="6" style="25" customWidth="1"/>
    <col min="103" max="103" width="5.42578125" style="25" customWidth="1"/>
    <col min="104" max="104" width="6.5703125" style="25" customWidth="1"/>
    <col min="105" max="106" width="4.5703125" style="25" customWidth="1"/>
    <col min="107" max="107" width="5" style="25" customWidth="1"/>
    <col min="108" max="108" width="5.85546875" style="25" customWidth="1"/>
    <col min="109" max="110" width="5.28515625" style="25" customWidth="1"/>
    <col min="111" max="111" width="3.7109375" style="25" customWidth="1"/>
    <col min="112" max="112" width="4.5703125" style="25" customWidth="1"/>
    <col min="113" max="113" width="6.85546875" style="25" customWidth="1"/>
    <col min="114" max="114" width="4.5703125" style="25" customWidth="1"/>
    <col min="115" max="115" width="4.85546875" style="25" customWidth="1"/>
    <col min="116" max="116" width="11.42578125" style="3" customWidth="1"/>
    <col min="117" max="117" width="13.42578125" style="26" customWidth="1"/>
    <col min="118" max="118" width="14.28515625" style="3" customWidth="1"/>
  </cols>
  <sheetData>
    <row r="1" spans="1:118" x14ac:dyDescent="0.25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</row>
    <row r="2" spans="1:118" x14ac:dyDescent="0.25">
      <c r="A2" s="27"/>
      <c r="B2" s="28"/>
      <c r="C2" s="29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  <c r="BZ2" s="203"/>
      <c r="CA2" s="203"/>
      <c r="CB2" s="203"/>
      <c r="CC2" s="203"/>
      <c r="CD2" s="203"/>
      <c r="CE2" s="203"/>
      <c r="CF2" s="203"/>
      <c r="CG2" s="203"/>
      <c r="CH2" s="203"/>
      <c r="CI2" s="203"/>
      <c r="CJ2" s="203"/>
      <c r="CK2" s="203"/>
      <c r="CL2" s="203"/>
      <c r="CM2" s="203"/>
      <c r="CN2" s="203"/>
      <c r="CO2" s="203"/>
      <c r="CP2" s="203"/>
      <c r="CQ2" s="203"/>
      <c r="CR2" s="203"/>
      <c r="CS2" s="203"/>
      <c r="CT2" s="203"/>
      <c r="CU2" s="203"/>
      <c r="CV2" s="203"/>
      <c r="CW2" s="203"/>
      <c r="CX2" s="203"/>
      <c r="CY2" s="203"/>
      <c r="CZ2" s="204"/>
      <c r="DA2" s="204"/>
      <c r="DB2" s="204"/>
      <c r="DC2" s="204"/>
      <c r="DD2" s="204"/>
      <c r="DE2" s="204"/>
      <c r="DF2" s="204"/>
      <c r="DG2" s="204"/>
      <c r="DH2" s="204"/>
      <c r="DI2" s="204"/>
      <c r="DJ2" s="204"/>
      <c r="DK2" s="204"/>
    </row>
    <row r="3" spans="1:118" ht="124.5" customHeight="1" x14ac:dyDescent="0.25">
      <c r="B3" s="30"/>
      <c r="C3" s="31"/>
      <c r="D3" s="32"/>
      <c r="E3" s="32"/>
      <c r="F3" s="32"/>
      <c r="G3" s="32"/>
      <c r="H3" s="33"/>
      <c r="I3" s="33"/>
      <c r="J3" s="33"/>
      <c r="K3" s="33"/>
      <c r="L3" s="33"/>
      <c r="M3" s="33"/>
      <c r="N3" s="33"/>
      <c r="O3" s="34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1"/>
      <c r="AC3" s="33"/>
      <c r="AD3" s="34"/>
      <c r="AE3" s="34"/>
      <c r="AF3" s="34"/>
      <c r="AG3" s="33"/>
      <c r="AH3" s="34"/>
      <c r="AI3" s="34"/>
      <c r="AJ3" s="34"/>
      <c r="AK3" s="33"/>
      <c r="AL3" s="34"/>
      <c r="AM3" s="34"/>
      <c r="AN3" s="34"/>
      <c r="AO3" s="33"/>
      <c r="AP3" s="34"/>
      <c r="AQ3" s="33"/>
      <c r="AR3" s="33"/>
      <c r="AS3" s="33"/>
      <c r="AT3" s="33"/>
      <c r="AU3" s="34"/>
      <c r="AV3" s="33"/>
      <c r="AW3" s="33"/>
      <c r="AX3" s="33"/>
      <c r="AY3" s="33"/>
      <c r="AZ3" s="33"/>
      <c r="BA3" s="34"/>
      <c r="BB3" s="33"/>
      <c r="BC3" s="33"/>
      <c r="BD3" s="33"/>
      <c r="BE3" s="32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5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2"/>
      <c r="CO3" s="33"/>
      <c r="CP3" s="36"/>
      <c r="CQ3" s="33"/>
      <c r="CR3" s="33"/>
      <c r="CS3" s="33"/>
      <c r="CT3" s="33"/>
      <c r="CU3" s="31"/>
      <c r="CV3" s="31"/>
      <c r="CW3" s="31"/>
      <c r="CX3" s="33"/>
      <c r="CY3" s="31"/>
      <c r="CZ3" s="34"/>
      <c r="DA3" s="34"/>
      <c r="DB3" s="34"/>
      <c r="DC3" s="33"/>
      <c r="DD3" s="34"/>
      <c r="DE3" s="33"/>
      <c r="DF3" s="34"/>
      <c r="DG3" s="34"/>
      <c r="DH3" s="34"/>
      <c r="DI3" s="34"/>
      <c r="DJ3" s="34"/>
      <c r="DK3" s="34"/>
      <c r="DL3" s="37"/>
      <c r="DM3" s="38"/>
      <c r="DN3" s="39"/>
    </row>
    <row r="4" spans="1:118" x14ac:dyDescent="0.25">
      <c r="A4" s="40"/>
      <c r="E4" s="41"/>
      <c r="F4" s="41"/>
      <c r="G4" s="41"/>
      <c r="H4" s="41"/>
      <c r="I4" s="41"/>
      <c r="J4" s="41"/>
      <c r="K4" s="41"/>
      <c r="L4" s="41"/>
      <c r="M4" s="42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2"/>
      <c r="AA4" s="41"/>
      <c r="AB4" s="24"/>
      <c r="AC4" s="42"/>
      <c r="AD4" s="41"/>
      <c r="AE4" s="41"/>
      <c r="AF4" s="41"/>
      <c r="AG4" s="41"/>
      <c r="AH4" s="41"/>
      <c r="AI4" s="41"/>
      <c r="AJ4" s="41"/>
      <c r="AK4" s="41"/>
      <c r="AL4" s="41"/>
      <c r="AM4" s="41"/>
      <c r="AO4" s="41"/>
      <c r="AP4" s="41"/>
      <c r="AQ4" s="42"/>
      <c r="AR4" s="42"/>
      <c r="AS4" s="41"/>
      <c r="AT4" s="43"/>
      <c r="AU4" s="42"/>
      <c r="AV4" s="42"/>
      <c r="AW4" s="41"/>
      <c r="AX4" s="41"/>
      <c r="AY4" s="42"/>
      <c r="AZ4" s="42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2"/>
      <c r="CJ4" s="41"/>
      <c r="CK4" s="41"/>
      <c r="CL4" s="41"/>
      <c r="CM4" s="41"/>
      <c r="CN4" s="41"/>
      <c r="CO4" s="41"/>
      <c r="CP4" s="39"/>
      <c r="CQ4" s="41"/>
      <c r="CR4" s="41"/>
      <c r="CS4" s="41"/>
      <c r="CT4" s="41"/>
      <c r="CU4" s="41"/>
      <c r="CV4" s="41"/>
      <c r="CW4" s="41"/>
      <c r="CX4" s="41"/>
      <c r="CY4" s="41"/>
      <c r="CZ4" s="44"/>
      <c r="DA4" s="44"/>
      <c r="DB4" s="44"/>
      <c r="DC4" s="44"/>
      <c r="DD4" s="44"/>
      <c r="DE4" s="41"/>
      <c r="DF4" s="44"/>
      <c r="DG4" s="44"/>
      <c r="DH4" s="44"/>
      <c r="DI4" s="44"/>
      <c r="DJ4" s="44"/>
      <c r="DK4" s="44"/>
      <c r="DL4" s="45"/>
      <c r="DM4" s="46"/>
      <c r="DN4" s="40"/>
    </row>
    <row r="5" spans="1:118" x14ac:dyDescent="0.25">
      <c r="A5" s="47"/>
      <c r="E5" s="41"/>
      <c r="F5" s="41"/>
      <c r="G5" s="41"/>
      <c r="H5" s="41"/>
      <c r="I5" s="41"/>
      <c r="J5" s="42"/>
      <c r="K5" s="48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8"/>
      <c r="Y5" s="41"/>
      <c r="Z5" s="41"/>
      <c r="AA5" s="41"/>
      <c r="AB5" s="24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O5" s="41"/>
      <c r="AP5" s="41"/>
      <c r="AQ5" s="41"/>
      <c r="AR5" s="41"/>
      <c r="AS5" s="41"/>
      <c r="AT5" s="39"/>
      <c r="AU5" s="41"/>
      <c r="AV5" s="41"/>
      <c r="AW5" s="41"/>
      <c r="AX5" s="48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P5" s="41"/>
      <c r="BQ5" s="48"/>
      <c r="BR5" s="41"/>
      <c r="BS5" s="41"/>
      <c r="BT5" s="41"/>
      <c r="BU5" s="41"/>
      <c r="BV5" s="41"/>
      <c r="BW5" s="48"/>
      <c r="BX5" s="41"/>
      <c r="BY5" s="41"/>
      <c r="BZ5" s="41"/>
      <c r="CA5" s="41"/>
      <c r="CB5" s="44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4"/>
      <c r="CP5" s="49"/>
      <c r="CQ5" s="44"/>
      <c r="CR5" s="44"/>
      <c r="CS5" s="44"/>
      <c r="CT5" s="48"/>
      <c r="CU5" s="44"/>
      <c r="CV5" s="44"/>
      <c r="CW5" s="44"/>
      <c r="CX5" s="41"/>
      <c r="CY5" s="44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5"/>
      <c r="DM5" s="46"/>
      <c r="DN5" s="47"/>
    </row>
    <row r="6" spans="1:118" x14ac:dyDescent="0.25">
      <c r="A6" s="40"/>
      <c r="E6" s="41"/>
      <c r="F6" s="41"/>
      <c r="G6" s="41"/>
      <c r="H6" s="41"/>
      <c r="I6" s="41"/>
      <c r="J6" s="41"/>
      <c r="K6" s="50"/>
      <c r="L6" s="41"/>
      <c r="M6" s="41"/>
      <c r="N6" s="41"/>
      <c r="O6" s="41"/>
      <c r="Q6" s="41"/>
      <c r="S6" s="41"/>
      <c r="T6" s="41"/>
      <c r="U6" s="41"/>
      <c r="V6" s="41"/>
      <c r="W6" s="41"/>
      <c r="X6" s="50"/>
      <c r="Y6" s="41"/>
      <c r="Z6" s="41"/>
      <c r="AA6" s="41"/>
      <c r="AB6" s="24"/>
      <c r="AD6" s="51"/>
      <c r="AE6" s="52"/>
      <c r="AF6" s="52"/>
      <c r="AG6" s="52"/>
      <c r="AH6" s="52"/>
      <c r="AI6" s="51"/>
      <c r="AJ6" s="51"/>
      <c r="AK6" s="41"/>
      <c r="AL6" s="52"/>
      <c r="AM6" s="52"/>
      <c r="AN6" s="52"/>
      <c r="AO6" s="41"/>
      <c r="AP6" s="52"/>
      <c r="AQ6" s="41"/>
      <c r="AR6" s="41"/>
      <c r="AS6" s="41"/>
      <c r="AT6" s="39"/>
      <c r="AU6" s="41"/>
      <c r="AV6" s="41"/>
      <c r="AW6" s="41"/>
      <c r="AX6" s="50"/>
      <c r="AY6" s="41"/>
      <c r="AZ6" s="41"/>
      <c r="BA6" s="52"/>
      <c r="BB6" s="41"/>
      <c r="BC6" s="41"/>
      <c r="BD6" s="51"/>
      <c r="BE6" s="41"/>
      <c r="BF6" s="52"/>
      <c r="BG6" s="52"/>
      <c r="BH6" s="52"/>
      <c r="BI6" s="51"/>
      <c r="BJ6" s="41"/>
      <c r="BK6" s="52"/>
      <c r="BL6" s="52"/>
      <c r="BM6" s="41"/>
      <c r="BN6" s="41"/>
      <c r="BP6" s="41"/>
      <c r="BQ6" s="50"/>
      <c r="BR6" s="41"/>
      <c r="BS6" s="41"/>
      <c r="BT6" s="41"/>
      <c r="BU6" s="41"/>
      <c r="BV6" s="52"/>
      <c r="BW6" s="50"/>
      <c r="BX6" s="41"/>
      <c r="BY6" s="41"/>
      <c r="CB6" s="53"/>
      <c r="CC6" s="52"/>
      <c r="CD6" s="52"/>
      <c r="CE6" s="52"/>
      <c r="CF6" s="52"/>
      <c r="CG6" s="52"/>
      <c r="CH6" s="52"/>
      <c r="CI6" s="41"/>
      <c r="CJ6" s="52"/>
      <c r="CK6" s="52"/>
      <c r="CL6" s="51"/>
      <c r="CM6" s="51"/>
      <c r="CN6" s="41"/>
      <c r="CO6" s="53"/>
      <c r="CP6" s="54"/>
      <c r="CQ6" s="53"/>
      <c r="CR6" s="53"/>
      <c r="CS6" s="53"/>
      <c r="CT6" s="50"/>
      <c r="CU6" s="53"/>
      <c r="CV6" s="55"/>
      <c r="CW6" s="53"/>
      <c r="CX6" s="41"/>
      <c r="CY6" s="53"/>
      <c r="CZ6" s="51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45"/>
      <c r="DM6" s="46"/>
      <c r="DN6" s="40"/>
    </row>
    <row r="7" spans="1:118" x14ac:dyDescent="0.25">
      <c r="A7" s="40"/>
      <c r="E7" s="41"/>
      <c r="F7" s="41"/>
      <c r="G7" s="41"/>
      <c r="H7" s="42"/>
      <c r="I7" s="42"/>
      <c r="J7" s="41"/>
      <c r="K7" s="50"/>
      <c r="L7" s="41"/>
      <c r="M7" s="41"/>
      <c r="N7" s="41"/>
      <c r="O7" s="41"/>
      <c r="T7" s="41"/>
      <c r="U7" s="41"/>
      <c r="V7" s="41"/>
      <c r="W7" s="41"/>
      <c r="X7" s="50"/>
      <c r="Y7" s="41"/>
      <c r="Z7" s="41"/>
      <c r="AA7" s="24"/>
      <c r="AB7" s="24"/>
      <c r="AD7" s="56"/>
      <c r="AE7" s="57"/>
      <c r="AF7" s="57"/>
      <c r="AG7" s="57"/>
      <c r="AH7" s="57"/>
      <c r="AI7" s="56"/>
      <c r="AJ7" s="56"/>
      <c r="AK7" s="41"/>
      <c r="AL7" s="57"/>
      <c r="AM7" s="57"/>
      <c r="AN7" s="57"/>
      <c r="AO7" s="52"/>
      <c r="AP7" s="57"/>
      <c r="AQ7" s="52"/>
      <c r="AR7" s="52"/>
      <c r="AS7" s="41"/>
      <c r="AT7" s="19"/>
      <c r="AU7" s="52"/>
      <c r="AV7" s="52"/>
      <c r="AW7" s="41"/>
      <c r="AX7" s="50"/>
      <c r="AY7" s="41"/>
      <c r="AZ7" s="52"/>
      <c r="BA7" s="57"/>
      <c r="BB7" s="24"/>
      <c r="BC7" s="52"/>
      <c r="BD7" s="56"/>
      <c r="BE7" s="41"/>
      <c r="BF7" s="57"/>
      <c r="BG7" s="57"/>
      <c r="BH7" s="57"/>
      <c r="BI7" s="57"/>
      <c r="BJ7" s="41"/>
      <c r="BK7" s="57"/>
      <c r="BL7" s="57"/>
      <c r="BM7" s="57"/>
      <c r="BN7" s="57"/>
      <c r="BO7" s="41"/>
      <c r="BP7" s="41"/>
      <c r="BQ7" s="50"/>
      <c r="BR7" s="41"/>
      <c r="BS7" s="41"/>
      <c r="BT7" s="41"/>
      <c r="BU7" s="41"/>
      <c r="BV7" s="58"/>
      <c r="BW7" s="50"/>
      <c r="BX7" s="41"/>
      <c r="BY7" s="41"/>
      <c r="CB7" s="59"/>
      <c r="CC7" s="58"/>
      <c r="CD7" s="58"/>
      <c r="CE7" s="58"/>
      <c r="CF7" s="58"/>
      <c r="CG7" s="58"/>
      <c r="CH7" s="58"/>
      <c r="CI7" s="41"/>
      <c r="CJ7" s="58"/>
      <c r="CK7" s="58"/>
      <c r="CL7" s="60"/>
      <c r="CM7" s="60"/>
      <c r="CN7" s="41"/>
      <c r="CO7" s="59"/>
      <c r="CP7" s="61"/>
      <c r="CQ7" s="59"/>
      <c r="CR7" s="59"/>
      <c r="CS7" s="59"/>
      <c r="CT7" s="50"/>
      <c r="CU7" s="59"/>
      <c r="CV7" s="62"/>
      <c r="CW7" s="59"/>
      <c r="CX7" s="57"/>
      <c r="CY7" s="59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45"/>
      <c r="DM7" s="46"/>
      <c r="DN7" s="40"/>
    </row>
    <row r="8" spans="1:118" x14ac:dyDescent="0.25">
      <c r="A8" s="40"/>
      <c r="H8" s="41"/>
      <c r="I8" s="41"/>
      <c r="J8" s="41"/>
      <c r="K8" s="50"/>
      <c r="L8" s="41"/>
      <c r="M8" s="41"/>
      <c r="N8" s="41"/>
      <c r="O8" s="41"/>
      <c r="T8" s="41"/>
      <c r="U8" s="41"/>
      <c r="V8" s="41"/>
      <c r="W8" s="41"/>
      <c r="X8" s="50"/>
      <c r="Y8" s="41"/>
      <c r="Z8" s="41"/>
      <c r="AA8" s="24"/>
      <c r="AB8" s="24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58"/>
      <c r="AP8" s="41"/>
      <c r="AQ8" s="58"/>
      <c r="AR8" s="58"/>
      <c r="AS8" s="52"/>
      <c r="AT8" s="63"/>
      <c r="AU8" s="58"/>
      <c r="AV8" s="58"/>
      <c r="AW8" s="52"/>
      <c r="AX8" s="50"/>
      <c r="AY8" s="41"/>
      <c r="AZ8" s="58"/>
      <c r="BA8" s="41"/>
      <c r="BB8" s="24"/>
      <c r="BC8" s="58"/>
      <c r="BD8" s="41"/>
      <c r="BE8" s="24"/>
      <c r="BF8" s="41"/>
      <c r="BG8" s="41"/>
      <c r="BH8" s="41"/>
      <c r="BI8" s="41"/>
      <c r="BJ8" s="41"/>
      <c r="BK8" s="41"/>
      <c r="BL8" s="41"/>
      <c r="BM8" s="41"/>
      <c r="BN8" s="41"/>
      <c r="BO8" s="52"/>
      <c r="BP8" s="52"/>
      <c r="BQ8" s="50"/>
      <c r="BR8" s="52"/>
      <c r="BS8" s="52"/>
      <c r="BT8" s="52"/>
      <c r="BU8" s="52"/>
      <c r="BV8" s="41"/>
      <c r="BW8" s="50"/>
      <c r="BX8" s="52"/>
      <c r="BY8" s="52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24"/>
      <c r="CO8" s="41"/>
      <c r="CP8" s="39"/>
      <c r="CQ8" s="41"/>
      <c r="CR8" s="41"/>
      <c r="CS8" s="41"/>
      <c r="CT8" s="50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5"/>
      <c r="DM8" s="46"/>
      <c r="DN8" s="64"/>
    </row>
    <row r="9" spans="1:118" ht="16.5" x14ac:dyDescent="0.25">
      <c r="A9" s="65"/>
      <c r="H9" s="41"/>
      <c r="I9" s="41"/>
      <c r="J9" s="41"/>
      <c r="K9" s="50"/>
      <c r="L9" s="41"/>
      <c r="M9" s="41"/>
      <c r="N9" s="41"/>
      <c r="O9" s="41"/>
      <c r="T9" s="41"/>
      <c r="U9" s="41"/>
      <c r="V9" s="41"/>
      <c r="W9" s="41"/>
      <c r="X9" s="50"/>
      <c r="Y9" s="41"/>
      <c r="Z9" s="41"/>
      <c r="AA9" s="24"/>
      <c r="AB9" s="24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58"/>
      <c r="AT9" s="39"/>
      <c r="AU9" s="41"/>
      <c r="AV9" s="41"/>
      <c r="AW9" s="58"/>
      <c r="AX9" s="50"/>
      <c r="AY9" s="41"/>
      <c r="AZ9" s="41"/>
      <c r="BA9" s="41"/>
      <c r="BB9" s="24"/>
      <c r="BC9" s="41"/>
      <c r="BD9" s="41"/>
      <c r="BE9" s="24"/>
      <c r="BF9" s="41"/>
      <c r="BG9" s="41"/>
      <c r="BH9" s="41"/>
      <c r="BI9" s="41"/>
      <c r="BJ9" s="41"/>
      <c r="BK9" s="41"/>
      <c r="BL9" s="41"/>
      <c r="BM9" s="41"/>
      <c r="BN9" s="41"/>
      <c r="BO9" s="58"/>
      <c r="BP9" s="58"/>
      <c r="BQ9" s="50"/>
      <c r="BR9" s="58"/>
      <c r="BS9" s="58"/>
      <c r="BT9" s="58"/>
      <c r="BU9" s="60"/>
      <c r="BV9" s="66"/>
      <c r="BW9" s="50"/>
      <c r="BX9" s="58"/>
      <c r="BY9" s="58"/>
      <c r="CB9" s="41"/>
      <c r="CC9" s="66"/>
      <c r="CD9" s="66"/>
      <c r="CE9" s="66"/>
      <c r="CF9" s="66"/>
      <c r="CG9" s="66"/>
      <c r="CH9" s="66"/>
      <c r="CI9" s="41"/>
      <c r="CJ9" s="66"/>
      <c r="CK9" s="66"/>
      <c r="CL9" s="66"/>
      <c r="CM9" s="66"/>
      <c r="CN9" s="24"/>
      <c r="CO9" s="41"/>
      <c r="CP9" s="39"/>
      <c r="CQ9" s="41"/>
      <c r="CR9" s="41"/>
      <c r="CS9" s="41"/>
      <c r="CT9" s="50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66"/>
      <c r="DF9" s="41"/>
      <c r="DG9" s="41"/>
      <c r="DH9" s="41"/>
      <c r="DI9" s="41"/>
      <c r="DJ9" s="41"/>
      <c r="DK9" s="41"/>
      <c r="DL9" s="45"/>
      <c r="DM9" s="46"/>
      <c r="DN9" s="67"/>
    </row>
    <row r="10" spans="1:118" ht="18" customHeight="1" x14ac:dyDescent="0.25">
      <c r="A10" s="68"/>
      <c r="K10" s="50"/>
      <c r="L10" s="25"/>
      <c r="M10" s="25"/>
      <c r="X10" s="50"/>
      <c r="AA10" s="24"/>
      <c r="AB10" s="24"/>
      <c r="AD10" s="41"/>
      <c r="AE10" s="41"/>
      <c r="AF10" s="41"/>
      <c r="AG10" s="41"/>
      <c r="AH10" s="41"/>
      <c r="AI10" s="41"/>
      <c r="AJ10" s="41"/>
      <c r="AL10" s="41"/>
      <c r="AM10" s="41"/>
      <c r="AN10" s="41"/>
      <c r="AO10" s="41"/>
      <c r="AP10" s="41"/>
      <c r="AQ10" s="41"/>
      <c r="AR10" s="41"/>
      <c r="AS10" s="41"/>
      <c r="AT10" s="39"/>
      <c r="AU10" s="41"/>
      <c r="AV10" s="41"/>
      <c r="AW10" s="41"/>
      <c r="AX10" s="50"/>
      <c r="AY10" s="25"/>
      <c r="AZ10" s="41"/>
      <c r="BA10" s="41"/>
      <c r="BB10" s="24"/>
      <c r="BC10" s="41"/>
      <c r="BD10" s="41"/>
      <c r="BE10" s="24"/>
      <c r="BF10" s="41"/>
      <c r="BG10" s="41"/>
      <c r="BH10" s="41"/>
      <c r="BI10" s="41"/>
      <c r="BK10" s="41"/>
      <c r="BL10" s="41"/>
      <c r="BM10" s="41"/>
      <c r="BN10" s="41"/>
      <c r="BO10" s="41"/>
      <c r="BP10" s="41"/>
      <c r="BQ10" s="50"/>
      <c r="BR10" s="41"/>
      <c r="BS10" s="41"/>
      <c r="BT10" s="41"/>
      <c r="BU10" s="41"/>
      <c r="BV10" s="41"/>
      <c r="BW10" s="50"/>
      <c r="BX10" s="41"/>
      <c r="BY10" s="41"/>
      <c r="CB10" s="69"/>
      <c r="CC10" s="41"/>
      <c r="CD10" s="41"/>
      <c r="CE10" s="41"/>
      <c r="CF10" s="41"/>
      <c r="CG10" s="41"/>
      <c r="CH10" s="41"/>
      <c r="CJ10" s="41"/>
      <c r="CK10" s="41"/>
      <c r="CL10" s="41"/>
      <c r="CM10" s="41"/>
      <c r="CN10" s="24"/>
      <c r="CO10" s="69"/>
      <c r="CP10" s="70"/>
      <c r="CQ10" s="69"/>
      <c r="CR10" s="69"/>
      <c r="CS10" s="69"/>
      <c r="CT10" s="50"/>
      <c r="CU10" s="69"/>
      <c r="CV10" s="69"/>
      <c r="CW10" s="69"/>
      <c r="CX10" s="41"/>
      <c r="CY10" s="69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5"/>
      <c r="DM10" s="46"/>
      <c r="DN10" s="71"/>
    </row>
    <row r="11" spans="1:118" ht="15" customHeight="1" x14ac:dyDescent="0.25">
      <c r="A11" s="68"/>
      <c r="K11" s="50"/>
      <c r="L11" s="25"/>
      <c r="M11" s="25"/>
      <c r="X11" s="50"/>
      <c r="AA11" s="24"/>
      <c r="AB11" s="24"/>
      <c r="AD11" s="41"/>
      <c r="AE11" s="41"/>
      <c r="AF11" s="41"/>
      <c r="AG11" s="41"/>
      <c r="AH11" s="41"/>
      <c r="AI11" s="41"/>
      <c r="AJ11" s="41"/>
      <c r="AL11" s="41"/>
      <c r="AM11" s="41"/>
      <c r="AN11" s="41"/>
      <c r="AO11" s="41"/>
      <c r="AP11" s="41"/>
      <c r="AQ11" s="41"/>
      <c r="AR11" s="41"/>
      <c r="AS11" s="41"/>
      <c r="AT11" s="72"/>
      <c r="AU11" s="41"/>
      <c r="AV11" s="41"/>
      <c r="AW11" s="41"/>
      <c r="AX11" s="50"/>
      <c r="AY11" s="25"/>
      <c r="AZ11" s="41"/>
      <c r="BA11" s="41"/>
      <c r="BB11" s="41"/>
      <c r="BC11" s="41"/>
      <c r="BD11" s="41"/>
      <c r="BE11" s="24"/>
      <c r="BF11" s="41"/>
      <c r="BG11" s="41"/>
      <c r="BH11" s="41"/>
      <c r="BI11" s="41"/>
      <c r="BK11" s="41"/>
      <c r="BL11" s="41"/>
      <c r="BM11" s="41"/>
      <c r="BN11" s="41"/>
      <c r="BO11" s="41"/>
      <c r="BP11" s="41"/>
      <c r="BQ11" s="50"/>
      <c r="BR11" s="41"/>
      <c r="BS11" s="41"/>
      <c r="BT11" s="41"/>
      <c r="BU11" s="41"/>
      <c r="BV11" s="42"/>
      <c r="BW11" s="50"/>
      <c r="BX11" s="41"/>
      <c r="BY11" s="41"/>
      <c r="CB11" s="42"/>
      <c r="CC11" s="42"/>
      <c r="CD11" s="42"/>
      <c r="CE11" s="42"/>
      <c r="CF11" s="42"/>
      <c r="CG11" s="42"/>
      <c r="CH11" s="42"/>
      <c r="CJ11" s="42"/>
      <c r="CK11" s="42"/>
      <c r="CL11" s="42"/>
      <c r="CM11" s="42"/>
      <c r="CN11" s="24"/>
      <c r="CO11" s="42"/>
      <c r="CP11" s="43"/>
      <c r="CQ11" s="42"/>
      <c r="CR11" s="42"/>
      <c r="CS11" s="42"/>
      <c r="CT11" s="50"/>
      <c r="CU11" s="42"/>
      <c r="CV11" s="42"/>
      <c r="CW11" s="42"/>
      <c r="CX11" s="41"/>
      <c r="CY11" s="42"/>
      <c r="CZ11" s="41"/>
      <c r="DA11" s="41"/>
      <c r="DB11" s="41"/>
      <c r="DC11" s="41"/>
      <c r="DD11" s="41"/>
      <c r="DE11" s="42"/>
      <c r="DF11" s="41"/>
      <c r="DG11" s="41"/>
      <c r="DH11" s="41"/>
      <c r="DI11" s="41"/>
      <c r="DJ11" s="41"/>
      <c r="DK11" s="41"/>
      <c r="DL11" s="45"/>
      <c r="DM11" s="46"/>
      <c r="DN11" s="68"/>
    </row>
    <row r="12" spans="1:118" x14ac:dyDescent="0.25">
      <c r="A12" s="40"/>
      <c r="K12" s="50"/>
      <c r="L12" s="25"/>
      <c r="M12" s="25"/>
      <c r="X12" s="50"/>
      <c r="AA12" s="24"/>
      <c r="AB12" s="24"/>
      <c r="AD12" s="41"/>
      <c r="AE12" s="41"/>
      <c r="AF12" s="41"/>
      <c r="AG12" s="41"/>
      <c r="AH12" s="41"/>
      <c r="AI12" s="41"/>
      <c r="AJ12" s="41"/>
      <c r="AL12" s="41"/>
      <c r="AM12" s="41"/>
      <c r="AN12" s="41"/>
      <c r="AO12" s="42"/>
      <c r="AP12" s="41"/>
      <c r="AQ12" s="42"/>
      <c r="AR12" s="42"/>
      <c r="AS12" s="41"/>
      <c r="AT12" s="43"/>
      <c r="AU12" s="42"/>
      <c r="AV12" s="42"/>
      <c r="AW12" s="41"/>
      <c r="AX12" s="50"/>
      <c r="AY12" s="25"/>
      <c r="AZ12" s="42"/>
      <c r="BA12" s="41"/>
      <c r="BB12" s="42"/>
      <c r="BC12" s="42"/>
      <c r="BD12" s="42"/>
      <c r="BE12" s="24"/>
      <c r="BF12" s="42"/>
      <c r="BG12" s="42"/>
      <c r="BH12" s="42"/>
      <c r="BI12" s="42"/>
      <c r="BK12" s="42"/>
      <c r="BL12" s="42"/>
      <c r="BM12" s="42"/>
      <c r="BN12" s="42"/>
      <c r="BO12" s="41"/>
      <c r="BP12" s="41"/>
      <c r="BQ12" s="50"/>
      <c r="BR12" s="41"/>
      <c r="BS12" s="41"/>
      <c r="BT12" s="41"/>
      <c r="BU12" s="41"/>
      <c r="BV12" s="41"/>
      <c r="BW12" s="50"/>
      <c r="BX12" s="41"/>
      <c r="BY12" s="41"/>
      <c r="CB12" s="44"/>
      <c r="CC12" s="41"/>
      <c r="CD12" s="41"/>
      <c r="CE12" s="41"/>
      <c r="CF12" s="41"/>
      <c r="CG12" s="41"/>
      <c r="CH12" s="41"/>
      <c r="CJ12" s="41"/>
      <c r="CK12" s="41"/>
      <c r="CL12" s="41"/>
      <c r="CM12" s="41"/>
      <c r="CN12" s="24"/>
      <c r="CO12" s="44"/>
      <c r="CP12" s="49"/>
      <c r="CQ12" s="44"/>
      <c r="CR12" s="44"/>
      <c r="CS12" s="44"/>
      <c r="CT12" s="50"/>
      <c r="CU12" s="44"/>
      <c r="CV12" s="44"/>
      <c r="CW12" s="44"/>
      <c r="CX12" s="42"/>
      <c r="CY12" s="44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5"/>
      <c r="DM12" s="46"/>
      <c r="DN12" s="64"/>
    </row>
    <row r="13" spans="1:118" x14ac:dyDescent="0.25">
      <c r="A13" s="40"/>
      <c r="K13" s="50"/>
      <c r="L13" s="25"/>
      <c r="M13" s="25"/>
      <c r="X13" s="50"/>
      <c r="AA13" s="24"/>
      <c r="AB13" s="24"/>
      <c r="AD13" s="41"/>
      <c r="AE13" s="41"/>
      <c r="AF13" s="41"/>
      <c r="AG13" s="41"/>
      <c r="AH13" s="41"/>
      <c r="AI13" s="41"/>
      <c r="AJ13" s="41"/>
      <c r="AL13" s="41"/>
      <c r="AM13" s="41"/>
      <c r="AN13" s="41"/>
      <c r="AO13" s="41"/>
      <c r="AP13" s="41"/>
      <c r="AQ13" s="41"/>
      <c r="AR13" s="41"/>
      <c r="AS13" s="42"/>
      <c r="AT13" s="39"/>
      <c r="AU13" s="41"/>
      <c r="AV13" s="41"/>
      <c r="AW13" s="42"/>
      <c r="AX13" s="50"/>
      <c r="AY13" s="25"/>
      <c r="AZ13" s="41"/>
      <c r="BA13" s="41"/>
      <c r="BB13" s="41"/>
      <c r="BC13" s="41"/>
      <c r="BD13" s="42"/>
      <c r="BE13" s="24"/>
      <c r="BF13" s="42"/>
      <c r="BG13" s="42"/>
      <c r="BH13" s="42"/>
      <c r="BI13" s="42"/>
      <c r="BK13" s="42"/>
      <c r="BL13" s="42"/>
      <c r="BM13" s="42"/>
      <c r="BN13" s="42"/>
      <c r="BO13" s="42"/>
      <c r="BP13" s="42"/>
      <c r="BQ13" s="50"/>
      <c r="BR13" s="42"/>
      <c r="BS13" s="42"/>
      <c r="BT13" s="42"/>
      <c r="BU13" s="42"/>
      <c r="BV13" s="52"/>
      <c r="BW13" s="50"/>
      <c r="BX13" s="42"/>
      <c r="BY13" s="42"/>
      <c r="CB13" s="44"/>
      <c r="CC13" s="52"/>
      <c r="CD13" s="52"/>
      <c r="CE13" s="52"/>
      <c r="CF13" s="52"/>
      <c r="CG13" s="52"/>
      <c r="CH13" s="52"/>
      <c r="CJ13" s="52"/>
      <c r="CK13" s="52"/>
      <c r="CL13" s="51"/>
      <c r="CM13" s="51"/>
      <c r="CN13" s="24"/>
      <c r="CO13" s="44"/>
      <c r="CP13" s="49"/>
      <c r="CQ13" s="44"/>
      <c r="CR13" s="44"/>
      <c r="CS13" s="44"/>
      <c r="CT13" s="50"/>
      <c r="CU13" s="44"/>
      <c r="CV13" s="44"/>
      <c r="CW13" s="44"/>
      <c r="CX13" s="42"/>
      <c r="CY13" s="44"/>
      <c r="CZ13" s="41"/>
      <c r="DA13" s="41"/>
      <c r="DB13" s="41"/>
      <c r="DC13" s="41"/>
      <c r="DD13" s="41"/>
      <c r="DE13" s="52"/>
      <c r="DF13" s="41"/>
      <c r="DG13" s="41"/>
      <c r="DH13" s="41"/>
      <c r="DI13" s="41"/>
      <c r="DJ13" s="41"/>
      <c r="DK13" s="41"/>
      <c r="DL13" s="45"/>
      <c r="DM13" s="46"/>
      <c r="DN13" s="64"/>
    </row>
    <row r="14" spans="1:118" x14ac:dyDescent="0.25">
      <c r="A14" s="40"/>
      <c r="K14" s="50"/>
      <c r="L14" s="25"/>
      <c r="M14" s="25"/>
      <c r="X14" s="50"/>
      <c r="AA14" s="24"/>
      <c r="AB14" s="24"/>
      <c r="AD14" s="41"/>
      <c r="AE14" s="41"/>
      <c r="AF14" s="41"/>
      <c r="AG14" s="41"/>
      <c r="AH14" s="41"/>
      <c r="AI14" s="41"/>
      <c r="AJ14" s="41"/>
      <c r="AL14" s="41"/>
      <c r="AM14" s="41"/>
      <c r="AN14" s="41"/>
      <c r="AO14" s="41"/>
      <c r="AP14" s="41"/>
      <c r="AQ14" s="41"/>
      <c r="AR14" s="41"/>
      <c r="AS14" s="41"/>
      <c r="AT14" s="39"/>
      <c r="AU14" s="41"/>
      <c r="AV14" s="41"/>
      <c r="AW14" s="41"/>
      <c r="AX14" s="50"/>
      <c r="AY14" s="25"/>
      <c r="AZ14" s="41"/>
      <c r="BA14" s="41"/>
      <c r="BB14" s="41"/>
      <c r="BC14" s="41"/>
      <c r="BD14" s="41"/>
      <c r="BE14" s="24"/>
      <c r="BF14" s="41"/>
      <c r="BG14" s="41"/>
      <c r="BH14" s="41"/>
      <c r="BI14" s="41"/>
      <c r="BK14" s="41"/>
      <c r="BL14" s="41"/>
      <c r="BM14" s="41"/>
      <c r="BN14" s="41"/>
      <c r="BO14" s="41"/>
      <c r="BP14" s="41"/>
      <c r="BQ14" s="50"/>
      <c r="BR14" s="41"/>
      <c r="BS14" s="41"/>
      <c r="BT14" s="41"/>
      <c r="BU14" s="41"/>
      <c r="BV14" s="58"/>
      <c r="BW14" s="50"/>
      <c r="BX14" s="41"/>
      <c r="BY14" s="41"/>
      <c r="CB14" s="53"/>
      <c r="CC14" s="58"/>
      <c r="CD14" s="58"/>
      <c r="CE14" s="58"/>
      <c r="CF14" s="58"/>
      <c r="CG14" s="58"/>
      <c r="CH14" s="58"/>
      <c r="CJ14" s="58"/>
      <c r="CK14" s="58"/>
      <c r="CL14" s="60"/>
      <c r="CM14" s="60"/>
      <c r="CN14" s="24"/>
      <c r="CO14" s="53"/>
      <c r="CP14" s="54"/>
      <c r="CQ14" s="53"/>
      <c r="CR14" s="53"/>
      <c r="CS14" s="53"/>
      <c r="CT14" s="50"/>
      <c r="CU14" s="53"/>
      <c r="CV14" s="55"/>
      <c r="CW14" s="53"/>
      <c r="CX14" s="41"/>
      <c r="CY14" s="53"/>
      <c r="CZ14" s="41"/>
      <c r="DA14" s="41"/>
      <c r="DB14" s="41"/>
      <c r="DC14" s="41"/>
      <c r="DD14" s="41"/>
      <c r="DE14" s="58"/>
      <c r="DF14" s="41"/>
      <c r="DG14" s="41"/>
      <c r="DH14" s="41"/>
      <c r="DI14" s="41"/>
      <c r="DJ14" s="41"/>
      <c r="DK14" s="41"/>
      <c r="DL14" s="45"/>
      <c r="DM14" s="46"/>
      <c r="DN14" s="64"/>
    </row>
    <row r="15" spans="1:118" x14ac:dyDescent="0.25">
      <c r="A15" s="40"/>
      <c r="K15" s="50"/>
      <c r="L15" s="25"/>
      <c r="M15" s="25"/>
      <c r="X15" s="50"/>
      <c r="AA15" s="24"/>
      <c r="AB15" s="24"/>
      <c r="AD15" s="51"/>
      <c r="AE15" s="52"/>
      <c r="AF15" s="52"/>
      <c r="AG15" s="52"/>
      <c r="AH15" s="52"/>
      <c r="AI15" s="51"/>
      <c r="AJ15" s="51"/>
      <c r="AL15" s="52"/>
      <c r="AM15" s="52"/>
      <c r="AN15" s="52"/>
      <c r="AO15" s="41"/>
      <c r="AP15" s="52"/>
      <c r="AQ15" s="41"/>
      <c r="AR15" s="41"/>
      <c r="AS15" s="41"/>
      <c r="AT15" s="39"/>
      <c r="AU15" s="41"/>
      <c r="AV15" s="41"/>
      <c r="AW15" s="41"/>
      <c r="AX15" s="50"/>
      <c r="AY15" s="25"/>
      <c r="AZ15" s="41"/>
      <c r="BA15" s="52"/>
      <c r="BB15" s="41"/>
      <c r="BC15" s="41"/>
      <c r="BD15" s="51"/>
      <c r="BE15" s="24"/>
      <c r="BF15" s="52"/>
      <c r="BG15" s="52"/>
      <c r="BH15" s="52"/>
      <c r="BI15" s="52"/>
      <c r="BK15" s="52"/>
      <c r="BL15" s="52"/>
      <c r="BM15" s="52"/>
      <c r="BN15" s="52"/>
      <c r="BO15" s="41"/>
      <c r="BP15" s="41"/>
      <c r="BQ15" s="50"/>
      <c r="BR15" s="41"/>
      <c r="BS15" s="41"/>
      <c r="BT15" s="41"/>
      <c r="BU15" s="41"/>
      <c r="BV15" s="41"/>
      <c r="BW15" s="50"/>
      <c r="BX15" s="41"/>
      <c r="BY15" s="41"/>
      <c r="CB15" s="59"/>
      <c r="CC15" s="41"/>
      <c r="CD15" s="41"/>
      <c r="CE15" s="41"/>
      <c r="CF15" s="41"/>
      <c r="CG15" s="41"/>
      <c r="CH15" s="41"/>
      <c r="CJ15" s="41"/>
      <c r="CK15" s="41"/>
      <c r="CL15" s="41"/>
      <c r="CM15" s="41"/>
      <c r="CN15" s="24"/>
      <c r="CO15" s="59"/>
      <c r="CP15" s="61"/>
      <c r="CQ15" s="59"/>
      <c r="CR15" s="59"/>
      <c r="CS15" s="59"/>
      <c r="CT15" s="50"/>
      <c r="CU15" s="62"/>
      <c r="CV15" s="62"/>
      <c r="CW15" s="59"/>
      <c r="CX15" s="52"/>
      <c r="CY15" s="59"/>
      <c r="CZ15" s="52"/>
      <c r="DA15" s="52"/>
      <c r="DB15" s="52"/>
      <c r="DC15" s="52"/>
      <c r="DD15" s="52"/>
      <c r="DE15" s="41"/>
      <c r="DF15" s="51"/>
      <c r="DG15" s="52"/>
      <c r="DH15" s="52"/>
      <c r="DI15" s="52"/>
      <c r="DJ15" s="52"/>
      <c r="DK15" s="52"/>
      <c r="DL15" s="45"/>
      <c r="DM15" s="46"/>
      <c r="DN15" s="40"/>
    </row>
    <row r="16" spans="1:118" x14ac:dyDescent="0.25">
      <c r="A16" s="47"/>
      <c r="K16" s="50"/>
      <c r="L16" s="25"/>
      <c r="M16" s="25"/>
      <c r="X16" s="50"/>
      <c r="AA16" s="24"/>
      <c r="AB16" s="24"/>
      <c r="AD16" s="56"/>
      <c r="AE16" s="57"/>
      <c r="AF16" s="57"/>
      <c r="AG16" s="57"/>
      <c r="AH16" s="57"/>
      <c r="AI16" s="56"/>
      <c r="AJ16" s="56"/>
      <c r="AK16" s="57"/>
      <c r="AL16" s="57"/>
      <c r="AM16" s="57"/>
      <c r="AN16" s="57"/>
      <c r="AO16" s="52"/>
      <c r="AP16" s="57"/>
      <c r="AQ16" s="52"/>
      <c r="AR16" s="52"/>
      <c r="AS16" s="52"/>
      <c r="AT16" s="19"/>
      <c r="AU16" s="52"/>
      <c r="AV16" s="52"/>
      <c r="AW16" s="51"/>
      <c r="AX16" s="50"/>
      <c r="AY16" s="25"/>
      <c r="AZ16" s="52"/>
      <c r="BA16" s="57"/>
      <c r="BB16" s="52"/>
      <c r="BC16" s="52"/>
      <c r="BD16" s="56"/>
      <c r="BE16" s="24"/>
      <c r="BF16" s="57"/>
      <c r="BG16" s="57"/>
      <c r="BH16" s="57"/>
      <c r="BI16" s="57"/>
      <c r="BJ16" s="57"/>
      <c r="BK16" s="57"/>
      <c r="BL16" s="57"/>
      <c r="BM16" s="57"/>
      <c r="BN16" s="57"/>
      <c r="BO16" s="52"/>
      <c r="BP16" s="52"/>
      <c r="BQ16" s="50"/>
      <c r="BR16" s="52"/>
      <c r="BS16" s="52"/>
      <c r="BT16" s="52"/>
      <c r="BU16" s="52"/>
      <c r="BV16" s="41"/>
      <c r="BW16" s="50"/>
      <c r="BX16" s="52"/>
      <c r="BY16" s="52"/>
      <c r="CB16" s="41"/>
      <c r="CC16" s="41"/>
      <c r="CD16" s="41"/>
      <c r="CE16" s="41"/>
      <c r="CF16" s="41"/>
      <c r="CG16" s="41"/>
      <c r="CH16" s="41"/>
      <c r="CJ16" s="41"/>
      <c r="CK16" s="41"/>
      <c r="CL16" s="41"/>
      <c r="CM16" s="41"/>
      <c r="CN16" s="24"/>
      <c r="CO16" s="41"/>
      <c r="CP16" s="39"/>
      <c r="CQ16" s="41"/>
      <c r="CR16" s="41"/>
      <c r="CS16" s="41"/>
      <c r="CT16" s="50"/>
      <c r="CU16" s="41"/>
      <c r="CV16" s="41"/>
      <c r="CW16" s="41"/>
      <c r="CX16" s="57"/>
      <c r="CY16" s="41"/>
      <c r="CZ16" s="58"/>
      <c r="DA16" s="58"/>
      <c r="DB16" s="58"/>
      <c r="DC16" s="58"/>
      <c r="DD16" s="58"/>
      <c r="DE16" s="41"/>
      <c r="DF16" s="58"/>
      <c r="DG16" s="58"/>
      <c r="DH16" s="58"/>
      <c r="DI16" s="58"/>
      <c r="DJ16" s="58"/>
      <c r="DK16" s="58"/>
      <c r="DL16" s="45"/>
      <c r="DM16" s="46"/>
      <c r="DN16" s="47"/>
    </row>
    <row r="17" spans="1:118" x14ac:dyDescent="0.25">
      <c r="A17" s="47"/>
      <c r="K17" s="50"/>
      <c r="L17" s="25"/>
      <c r="M17" s="25"/>
      <c r="X17" s="50"/>
      <c r="AA17" s="24"/>
      <c r="AB17" s="24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58"/>
      <c r="AP17" s="41"/>
      <c r="AQ17" s="58"/>
      <c r="AR17" s="58"/>
      <c r="AS17" s="58"/>
      <c r="AT17" s="63"/>
      <c r="AU17" s="58"/>
      <c r="AV17" s="58"/>
      <c r="AW17" s="58"/>
      <c r="AX17" s="50"/>
      <c r="AY17" s="25"/>
      <c r="AZ17" s="58"/>
      <c r="BA17" s="41"/>
      <c r="BB17" s="58"/>
      <c r="BC17" s="58"/>
      <c r="BD17" s="41"/>
      <c r="BE17" s="24"/>
      <c r="BF17" s="41"/>
      <c r="BG17" s="41"/>
      <c r="BH17" s="41"/>
      <c r="BI17" s="41"/>
      <c r="BJ17" s="50"/>
      <c r="BK17" s="41"/>
      <c r="BL17" s="41"/>
      <c r="BM17" s="41"/>
      <c r="BN17" s="41"/>
      <c r="BO17" s="58"/>
      <c r="BP17" s="58"/>
      <c r="BQ17" s="50"/>
      <c r="BR17" s="58"/>
      <c r="BS17" s="58"/>
      <c r="BT17" s="58"/>
      <c r="BU17" s="58"/>
      <c r="BV17" s="41"/>
      <c r="BW17" s="50"/>
      <c r="BX17" s="58"/>
      <c r="BY17" s="58"/>
      <c r="CB17" s="44"/>
      <c r="CC17" s="41"/>
      <c r="CD17" s="41"/>
      <c r="CE17" s="41"/>
      <c r="CF17" s="41"/>
      <c r="CG17" s="41"/>
      <c r="CH17" s="41"/>
      <c r="CJ17" s="41"/>
      <c r="CK17" s="41"/>
      <c r="CL17" s="41"/>
      <c r="CM17" s="41"/>
      <c r="CN17" s="24"/>
      <c r="CO17" s="44"/>
      <c r="CP17" s="49"/>
      <c r="CQ17" s="44"/>
      <c r="CR17" s="44"/>
      <c r="CS17" s="44"/>
      <c r="CT17" s="50"/>
      <c r="CU17" s="44"/>
      <c r="CV17" s="44"/>
      <c r="CW17" s="44"/>
      <c r="CX17" s="41"/>
      <c r="CY17" s="44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5"/>
      <c r="DM17" s="46"/>
      <c r="DN17" s="47"/>
    </row>
    <row r="18" spans="1:118" x14ac:dyDescent="0.25">
      <c r="A18" s="47"/>
      <c r="K18" s="50"/>
      <c r="L18" s="25"/>
      <c r="M18" s="25"/>
      <c r="X18" s="50"/>
      <c r="AA18" s="24"/>
      <c r="AB18" s="24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39"/>
      <c r="AU18" s="41"/>
      <c r="AV18" s="41"/>
      <c r="AW18" s="41"/>
      <c r="AX18" s="50"/>
      <c r="AY18" s="25"/>
      <c r="AZ18" s="41"/>
      <c r="BA18" s="41"/>
      <c r="BB18" s="41"/>
      <c r="BC18" s="41"/>
      <c r="BD18" s="41"/>
      <c r="BE18" s="24"/>
      <c r="BF18" s="41"/>
      <c r="BG18" s="41"/>
      <c r="BH18" s="41"/>
      <c r="BI18" s="41"/>
      <c r="BJ18" s="50"/>
      <c r="BK18" s="41"/>
      <c r="BL18" s="41"/>
      <c r="BM18" s="41"/>
      <c r="BN18" s="41"/>
      <c r="BO18" s="41"/>
      <c r="BP18" s="41"/>
      <c r="BQ18" s="50"/>
      <c r="BR18" s="41"/>
      <c r="BS18" s="41"/>
      <c r="BT18" s="41"/>
      <c r="BU18" s="41"/>
      <c r="BW18" s="50"/>
      <c r="BX18" s="41"/>
      <c r="BY18" s="41"/>
      <c r="CB18" s="44"/>
      <c r="CN18" s="24"/>
      <c r="CO18" s="44"/>
      <c r="CP18" s="49"/>
      <c r="CQ18" s="44"/>
      <c r="CR18" s="44"/>
      <c r="CS18" s="44"/>
      <c r="CT18" s="50"/>
      <c r="CU18" s="44"/>
      <c r="CV18" s="44"/>
      <c r="CW18" s="44"/>
      <c r="CX18" s="41"/>
      <c r="CY18" s="44"/>
      <c r="CZ18" s="41"/>
      <c r="DA18" s="41"/>
      <c r="DB18" s="41"/>
      <c r="DC18" s="41"/>
      <c r="DD18" s="41"/>
      <c r="DF18" s="41"/>
      <c r="DG18" s="41"/>
      <c r="DH18" s="41"/>
      <c r="DI18" s="41"/>
      <c r="DJ18" s="41"/>
      <c r="DK18" s="41"/>
      <c r="DL18" s="45"/>
      <c r="DM18" s="46"/>
      <c r="DN18" s="47"/>
    </row>
    <row r="19" spans="1:118" x14ac:dyDescent="0.25">
      <c r="A19" s="47"/>
      <c r="K19" s="50"/>
      <c r="L19" s="25"/>
      <c r="M19" s="25"/>
      <c r="X19" s="50"/>
      <c r="AA19" s="24"/>
      <c r="AB19" s="24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39"/>
      <c r="AU19" s="41"/>
      <c r="AV19" s="41"/>
      <c r="AW19" s="41"/>
      <c r="AX19" s="50"/>
      <c r="AY19" s="25"/>
      <c r="AZ19" s="41"/>
      <c r="BA19" s="41"/>
      <c r="BB19" s="41"/>
      <c r="BC19" s="41"/>
      <c r="BD19" s="41"/>
      <c r="BE19" s="24"/>
      <c r="BF19" s="41"/>
      <c r="BG19" s="41"/>
      <c r="BH19" s="41"/>
      <c r="BI19" s="41"/>
      <c r="BJ19" s="50"/>
      <c r="BK19" s="41"/>
      <c r="BL19" s="41"/>
      <c r="BM19" s="41"/>
      <c r="BN19" s="41"/>
      <c r="BO19" s="41"/>
      <c r="BP19" s="41"/>
      <c r="BQ19" s="50"/>
      <c r="BR19" s="41"/>
      <c r="BS19" s="41"/>
      <c r="BT19" s="41"/>
      <c r="BU19" s="41"/>
      <c r="BW19" s="50"/>
      <c r="BX19" s="41"/>
      <c r="BY19" s="41"/>
      <c r="CN19" s="24"/>
      <c r="CT19" s="50"/>
      <c r="CX19" s="41"/>
      <c r="CZ19" s="41"/>
      <c r="DA19" s="41"/>
      <c r="DB19" s="41"/>
      <c r="DC19" s="41"/>
      <c r="DD19" s="41"/>
      <c r="DF19" s="41"/>
      <c r="DG19" s="41"/>
      <c r="DH19" s="41"/>
      <c r="DI19" s="41"/>
      <c r="DJ19" s="41"/>
      <c r="DK19" s="41"/>
      <c r="DL19" s="45"/>
      <c r="DM19" s="46"/>
      <c r="DN19" s="47"/>
    </row>
    <row r="20" spans="1:118" x14ac:dyDescent="0.25">
      <c r="A20" s="47"/>
      <c r="K20" s="50"/>
      <c r="L20" s="25"/>
      <c r="M20" s="25"/>
      <c r="X20" s="50"/>
      <c r="AA20" s="24"/>
      <c r="AB20" s="24"/>
      <c r="AO20" s="41"/>
      <c r="AQ20" s="41"/>
      <c r="AR20" s="41"/>
      <c r="AS20" s="41"/>
      <c r="AT20" s="39"/>
      <c r="AU20" s="41"/>
      <c r="AV20" s="41"/>
      <c r="AW20" s="41"/>
      <c r="AX20" s="50"/>
      <c r="AY20" s="25"/>
      <c r="AZ20" s="41"/>
      <c r="BB20" s="41"/>
      <c r="BC20" s="41"/>
      <c r="BD20" s="41"/>
      <c r="BE20" s="24"/>
      <c r="BF20" s="41"/>
      <c r="BG20" s="41"/>
      <c r="BH20" s="41"/>
      <c r="BI20" s="41"/>
      <c r="BJ20" s="50"/>
      <c r="BK20" s="41"/>
      <c r="BL20" s="41"/>
      <c r="BM20" s="41"/>
      <c r="BN20" s="41"/>
      <c r="BO20" s="41"/>
      <c r="BP20" s="41"/>
      <c r="BQ20" s="50"/>
      <c r="BR20" s="41"/>
      <c r="BS20" s="41"/>
      <c r="BT20" s="41"/>
      <c r="BU20" s="41"/>
      <c r="BW20" s="50"/>
      <c r="BX20" s="41"/>
      <c r="BY20" s="41"/>
      <c r="CN20" s="24"/>
      <c r="CT20" s="50"/>
      <c r="CX20" s="41"/>
      <c r="DL20" s="45"/>
      <c r="DM20" s="46"/>
      <c r="DN20" s="47"/>
    </row>
    <row r="21" spans="1:118" x14ac:dyDescent="0.25">
      <c r="A21" s="47"/>
      <c r="K21" s="50"/>
      <c r="L21" s="25"/>
      <c r="M21" s="25"/>
      <c r="X21" s="50"/>
      <c r="AA21" s="24"/>
      <c r="AB21" s="24"/>
      <c r="AX21" s="50"/>
      <c r="AY21" s="25"/>
      <c r="BE21" s="24"/>
      <c r="BJ21" s="50"/>
      <c r="BQ21" s="50"/>
      <c r="BW21" s="50"/>
      <c r="CN21" s="24"/>
      <c r="CT21" s="50"/>
      <c r="DL21" s="45"/>
      <c r="DM21" s="46"/>
      <c r="DN21" s="47"/>
    </row>
    <row r="22" spans="1:118" x14ac:dyDescent="0.25">
      <c r="A22" s="47"/>
      <c r="K22" s="50"/>
      <c r="L22" s="25"/>
      <c r="M22" s="25"/>
      <c r="X22" s="50"/>
      <c r="AA22" s="24"/>
      <c r="AB22" s="24"/>
      <c r="AX22" s="50"/>
      <c r="AY22" s="25"/>
      <c r="BE22" s="24"/>
      <c r="BJ22" s="50"/>
      <c r="BQ22" s="50"/>
      <c r="BW22" s="50"/>
      <c r="CN22" s="24"/>
      <c r="CT22" s="50"/>
      <c r="DL22" s="45"/>
      <c r="DM22" s="46"/>
      <c r="DN22" s="47"/>
    </row>
    <row r="23" spans="1:118" x14ac:dyDescent="0.25">
      <c r="A23" s="47"/>
      <c r="K23" s="50"/>
      <c r="L23" s="25"/>
      <c r="M23" s="25"/>
      <c r="X23" s="50"/>
      <c r="AA23" s="24"/>
      <c r="AB23" s="24"/>
      <c r="AX23" s="50"/>
      <c r="AY23" s="25"/>
      <c r="BE23" s="24"/>
      <c r="BJ23" s="50"/>
      <c r="BQ23" s="50"/>
      <c r="BW23" s="50"/>
      <c r="CN23" s="24"/>
      <c r="CT23" s="50"/>
      <c r="DL23" s="45"/>
      <c r="DM23" s="46"/>
      <c r="DN23" s="47"/>
    </row>
    <row r="24" spans="1:118" x14ac:dyDescent="0.25">
      <c r="A24" s="47"/>
      <c r="K24" s="50"/>
      <c r="L24" s="25"/>
      <c r="M24" s="25"/>
      <c r="X24" s="50"/>
      <c r="AA24" s="24"/>
      <c r="AB24" s="24"/>
      <c r="AX24" s="50"/>
      <c r="AY24" s="25"/>
      <c r="BE24" s="24"/>
      <c r="BJ24" s="50"/>
      <c r="BQ24" s="50"/>
      <c r="BW24" s="50"/>
      <c r="CN24" s="24"/>
      <c r="CT24" s="50"/>
      <c r="DL24" s="45"/>
      <c r="DM24" s="46"/>
      <c r="DN24" s="47"/>
    </row>
    <row r="25" spans="1:118" x14ac:dyDescent="0.25">
      <c r="A25" s="47"/>
      <c r="K25" s="50"/>
      <c r="L25" s="25"/>
      <c r="M25" s="25"/>
      <c r="X25" s="50"/>
      <c r="AA25" s="24"/>
      <c r="AB25" s="24"/>
      <c r="AX25" s="50"/>
      <c r="AY25" s="25"/>
      <c r="BE25" s="24"/>
      <c r="BJ25" s="50"/>
      <c r="BQ25" s="50"/>
      <c r="BW25" s="50"/>
      <c r="CN25" s="24"/>
      <c r="CT25" s="50"/>
      <c r="DL25" s="45"/>
      <c r="DM25" s="46"/>
      <c r="DN25" s="47"/>
    </row>
    <row r="26" spans="1:118" x14ac:dyDescent="0.25">
      <c r="A26" s="47"/>
      <c r="K26" s="50"/>
      <c r="L26" s="25"/>
      <c r="M26" s="25"/>
      <c r="X26" s="50"/>
      <c r="AA26" s="24"/>
      <c r="AB26" s="24"/>
      <c r="AX26" s="50"/>
      <c r="AY26" s="25"/>
      <c r="BE26" s="24"/>
      <c r="BJ26" s="50"/>
      <c r="BQ26" s="50"/>
      <c r="BW26" s="50"/>
      <c r="CN26" s="24"/>
      <c r="CT26" s="50"/>
      <c r="DL26" s="45"/>
      <c r="DM26" s="46"/>
      <c r="DN26" s="47"/>
    </row>
    <row r="27" spans="1:118" x14ac:dyDescent="0.25">
      <c r="A27" s="47"/>
      <c r="K27" s="50"/>
      <c r="L27" s="25"/>
      <c r="M27" s="25"/>
      <c r="X27" s="50"/>
      <c r="AA27" s="24"/>
      <c r="AB27" s="24"/>
      <c r="AX27" s="50"/>
      <c r="AY27" s="25"/>
      <c r="BE27" s="24"/>
      <c r="BJ27" s="50"/>
      <c r="BQ27" s="50"/>
      <c r="BW27" s="50"/>
      <c r="CN27" s="24"/>
      <c r="CT27" s="50"/>
      <c r="DL27" s="45"/>
      <c r="DM27" s="46"/>
      <c r="DN27" s="47"/>
    </row>
    <row r="28" spans="1:118" x14ac:dyDescent="0.25">
      <c r="A28" s="47"/>
      <c r="K28" s="50"/>
      <c r="L28" s="25"/>
      <c r="M28" s="25"/>
      <c r="X28" s="50"/>
      <c r="AA28" s="24"/>
      <c r="AB28" s="24"/>
      <c r="AX28" s="50"/>
      <c r="AY28" s="25"/>
      <c r="BE28" s="24"/>
      <c r="BJ28" s="50"/>
      <c r="BQ28" s="50"/>
      <c r="BW28" s="50"/>
      <c r="CN28" s="24"/>
      <c r="CT28" s="50"/>
      <c r="DL28" s="45"/>
      <c r="DM28" s="46"/>
      <c r="DN28" s="47"/>
    </row>
    <row r="29" spans="1:118" x14ac:dyDescent="0.25">
      <c r="A29" s="47"/>
      <c r="K29" s="50"/>
      <c r="L29" s="25"/>
      <c r="M29" s="25"/>
      <c r="X29" s="50"/>
      <c r="AA29" s="24"/>
      <c r="AB29" s="24"/>
      <c r="AX29" s="50"/>
      <c r="AY29" s="25"/>
      <c r="BE29" s="24"/>
      <c r="BJ29" s="50"/>
      <c r="BQ29" s="50"/>
      <c r="BW29" s="50"/>
      <c r="CN29" s="24"/>
      <c r="CT29" s="50"/>
      <c r="DL29" s="45"/>
      <c r="DM29" s="46"/>
      <c r="DN29" s="47"/>
    </row>
    <row r="30" spans="1:118" x14ac:dyDescent="0.25">
      <c r="A30" s="47"/>
      <c r="K30" s="25"/>
      <c r="L30" s="25"/>
      <c r="M30" s="25"/>
      <c r="AA30" s="24"/>
      <c r="AB30" s="24"/>
      <c r="AX30" s="25"/>
      <c r="AY30" s="25"/>
      <c r="BE30" s="24"/>
      <c r="BQ30" s="25"/>
      <c r="CN30" s="24"/>
      <c r="CT30" s="25"/>
      <c r="DL30" s="45"/>
      <c r="DM30" s="46"/>
      <c r="DN30" s="47"/>
    </row>
    <row r="31" spans="1:118" x14ac:dyDescent="0.25">
      <c r="A31" s="47"/>
      <c r="L31" s="25"/>
      <c r="M31" s="25"/>
      <c r="X31" s="24"/>
      <c r="AA31" s="24"/>
      <c r="AB31" s="24"/>
      <c r="AX31" s="24"/>
      <c r="AY31" s="25"/>
      <c r="BE31" s="24"/>
      <c r="BJ31" s="24"/>
      <c r="BQ31" s="24"/>
      <c r="BW31" s="24"/>
      <c r="CN31" s="24"/>
      <c r="CT31" s="24"/>
      <c r="DL31" s="45"/>
      <c r="DM31" s="46"/>
      <c r="DN31" s="47"/>
    </row>
  </sheetData>
  <mergeCells count="10">
    <mergeCell ref="AD2:AP2"/>
    <mergeCell ref="A1:O1"/>
    <mergeCell ref="D2:P2"/>
    <mergeCell ref="Q2:AC2"/>
    <mergeCell ref="AQ2:BC2"/>
    <mergeCell ref="BD2:BN2"/>
    <mergeCell ref="BO2:CA2"/>
    <mergeCell ref="CB2:CL2"/>
    <mergeCell ref="CM2:CY2"/>
    <mergeCell ref="CZ2:DK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1</cp:lastModifiedBy>
  <cp:lastPrinted>2024-08-26T06:36:10Z</cp:lastPrinted>
  <dcterms:created xsi:type="dcterms:W3CDTF">2016-05-23T11:16:01Z</dcterms:created>
  <dcterms:modified xsi:type="dcterms:W3CDTF">2024-08-28T05:31:31Z</dcterms:modified>
</cp:coreProperties>
</file>